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безопасность" sheetId="10" r:id="rId1"/>
    <sheet name="финансы" sheetId="2" r:id="rId2"/>
    <sheet name="культура" sheetId="4" r:id="rId3"/>
    <sheet name="образование" sheetId="5" r:id="rId4"/>
    <sheet name="социалка" sheetId="6" r:id="rId5"/>
    <sheet name="молодежь" sheetId="7" r:id="rId6"/>
    <sheet name="благоустройство" sheetId="8" r:id="rId7"/>
    <sheet name="экономика" sheetId="9" r:id="rId8"/>
    <sheet name="наркоманы" sheetId="11" r:id="rId9"/>
    <sheet name="заключение" sheetId="3" r:id="rId10"/>
  </sheets>
  <definedNames>
    <definedName name="_xlnm.Print_Titles" localSheetId="9">заключение!$A:$A</definedName>
  </definedNames>
  <calcPr calcId="125725"/>
</workbook>
</file>

<file path=xl/calcChain.xml><?xml version="1.0" encoding="utf-8"?>
<calcChain xmlns="http://schemas.openxmlformats.org/spreadsheetml/2006/main">
  <c r="H10" i="4"/>
  <c r="H10" i="8"/>
  <c r="F13" i="3"/>
  <c r="H11" i="7"/>
  <c r="F5" i="3"/>
  <c r="H24" i="10"/>
  <c r="H10"/>
  <c r="H10" i="2"/>
  <c r="D13" i="3"/>
  <c r="D5"/>
  <c r="H22" i="11"/>
  <c r="H21"/>
  <c r="H20"/>
  <c r="H11"/>
  <c r="H23" i="10"/>
  <c r="H22"/>
  <c r="H20" s="1"/>
  <c r="F11" i="3"/>
  <c r="H17" i="11" l="1"/>
  <c r="G13" i="3" s="1"/>
  <c r="G5"/>
  <c r="H5" i="10"/>
  <c r="H5" i="3" s="1"/>
  <c r="H26" i="8"/>
  <c r="H25"/>
  <c r="H27"/>
  <c r="H24"/>
  <c r="H23"/>
  <c r="H22"/>
  <c r="F12" i="3"/>
  <c r="F10"/>
  <c r="F9"/>
  <c r="F8"/>
  <c r="F7"/>
  <c r="G7"/>
  <c r="G6"/>
  <c r="F6"/>
  <c r="H11" i="5"/>
  <c r="H5" i="4"/>
  <c r="H7" i="3" s="1"/>
  <c r="H26" i="5"/>
  <c r="H25"/>
  <c r="H24"/>
  <c r="H23"/>
  <c r="H20" i="7"/>
  <c r="H19"/>
  <c r="H25" i="9"/>
  <c r="H24"/>
  <c r="H23"/>
  <c r="H22"/>
  <c r="H11"/>
  <c r="H11" i="6"/>
  <c r="H19"/>
  <c r="H18"/>
  <c r="H16" s="1"/>
  <c r="H21" i="4"/>
  <c r="H20"/>
  <c r="H22"/>
  <c r="H19"/>
  <c r="H21" i="2"/>
  <c r="H20"/>
  <c r="H5"/>
  <c r="H6" i="3" s="1"/>
  <c r="D11"/>
  <c r="D6"/>
  <c r="D7"/>
  <c r="D8"/>
  <c r="D9"/>
  <c r="D10"/>
  <c r="D12"/>
  <c r="H20" i="8" l="1"/>
  <c r="H5" i="11"/>
  <c r="H13" i="3" s="1"/>
  <c r="H16" i="7"/>
  <c r="H5" s="1"/>
  <c r="H10" i="3" s="1"/>
  <c r="H19" i="9"/>
  <c r="G12" i="3" s="1"/>
  <c r="H21" i="5"/>
  <c r="G8" i="3" s="1"/>
  <c r="G9"/>
  <c r="G10" l="1"/>
  <c r="H5" i="9"/>
  <c r="H12" i="3" s="1"/>
  <c r="H5" i="8"/>
  <c r="H11" i="3" s="1"/>
  <c r="G11"/>
  <c r="H5" i="5"/>
  <c r="H8" i="3" s="1"/>
  <c r="H5" i="6"/>
  <c r="H9" i="3" s="1"/>
</calcChain>
</file>

<file path=xl/sharedStrings.xml><?xml version="1.0" encoding="utf-8"?>
<sst xmlns="http://schemas.openxmlformats.org/spreadsheetml/2006/main" count="355" uniqueCount="182">
  <si>
    <t>Степень достижения целей муниципальной программы</t>
  </si>
  <si>
    <t>Вывод: Программа эффективна продолжить реализацию</t>
  </si>
  <si>
    <t xml:space="preserve">Вывод: </t>
  </si>
  <si>
    <t>Начальник финансового управления администрации</t>
  </si>
  <si>
    <t>Н. Ю. Овсянникова</t>
  </si>
  <si>
    <t>%</t>
  </si>
  <si>
    <t>Расходы на реализацию программы</t>
  </si>
  <si>
    <t>Наименование программы</t>
  </si>
  <si>
    <t>Показатель качества управления муниципальной программой</t>
  </si>
  <si>
    <t>Социальная поддержка граждан в Арзгирском  муниципальном районе</t>
  </si>
  <si>
    <t>план (тыс. рублей)</t>
  </si>
  <si>
    <t>факт (тыс. рублей)</t>
  </si>
  <si>
    <t>Спепень  соответствия фактических расходов их запланированному уровню</t>
  </si>
  <si>
    <t>выполнен</t>
  </si>
  <si>
    <t>Оценка результативности достижения целей программы</t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</si>
  <si>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обеспечение реализации программы ….</t>
    </r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</si>
  <si>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Осуществление выплат социального характера</t>
    </r>
  </si>
  <si>
    <t>Степень достижения цели муниципальной программы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</si>
  <si>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Создание благоприятных условий для динамического развития инфраструктуры потребительского рынка</t>
    </r>
  </si>
  <si>
    <t>100%/3 показателя *(1+1+1)=1</t>
  </si>
  <si>
    <t>100%/2 показателя *(1+1)=1</t>
  </si>
  <si>
    <r>
      <rPr>
        <i/>
        <u/>
        <sz val="10"/>
        <rFont val="Calibri"/>
        <family val="2"/>
        <charset val="204"/>
        <scheme val="minor"/>
      </rPr>
      <t>Цель:</t>
    </r>
    <r>
      <rPr>
        <i/>
        <sz val="10"/>
        <rFont val="Calibri"/>
        <family val="2"/>
        <charset val="204"/>
        <scheme val="minor"/>
      </rPr>
      <t xml:space="preserve"> повышения качества жизни населения Арзгирского района</t>
    </r>
  </si>
  <si>
    <t>100%/1показателя *(1)= 1</t>
  </si>
  <si>
    <r>
      <rPr>
        <u/>
        <sz val="11"/>
        <rFont val="Calibri"/>
        <family val="2"/>
        <charset val="204"/>
        <scheme val="minor"/>
      </rPr>
      <t>Основное мероприятие :</t>
    </r>
    <r>
      <rPr>
        <sz val="11"/>
        <rFont val="Calibri"/>
        <family val="2"/>
        <charset val="204"/>
        <scheme val="minor"/>
      </rPr>
      <t xml:space="preserve"> развитие и поддержка субъектов малого и среднего предпринимательства…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</si>
  <si>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>снижение административных барьеров, оптимизация и повышение качества предоставления государственных и муниципальных услуг</t>
    </r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</si>
  <si>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Проведение спортивных и физкультурных  мероприятий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</si>
  <si>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проведение мероприятий направленных на реализацию молодежной политики</t>
    </r>
  </si>
  <si>
    <t>100%/2 показателей *(1+1)= 1</t>
  </si>
  <si>
    <t>100% / 1 показатель (1)=1</t>
  </si>
  <si>
    <t>Арзгирского муниципального округа</t>
  </si>
  <si>
    <t>Арзгирского муниципального окурга</t>
  </si>
  <si>
    <t>100%/1 показателей *(2)= 2</t>
  </si>
  <si>
    <t>100% / 3 показатель *(1+0+1)= 0,67</t>
  </si>
  <si>
    <t>Начальник финансового управления администрации Арзгирского муниципального округа</t>
  </si>
  <si>
    <t>Степень решение задач основных мероприятий программы</t>
  </si>
  <si>
    <t>ОРПЗ</t>
  </si>
  <si>
    <t>К</t>
  </si>
  <si>
    <t>СДЦ</t>
  </si>
  <si>
    <t>СРЗ</t>
  </si>
  <si>
    <t>КУП</t>
  </si>
  <si>
    <t xml:space="preserve">Качество управления муниципальной программой </t>
  </si>
  <si>
    <t>кол-во мероприятий (n)</t>
  </si>
  <si>
    <t>НКС в  срок</t>
  </si>
  <si>
    <t>1/2*2</t>
  </si>
  <si>
    <t>Оценка эффективности реализации муниципальной программы</t>
  </si>
  <si>
    <t>Все мероприятия программы выполнены в установленные сроки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</si>
  <si>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недопущение муниципальнго долга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</si>
  <si>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организация и осуществление контроля за соблюдением бюджетного законодательства РФ и иных НПА, регулирующих бюджетные правоотношения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</si>
  <si>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Повышение качества управления муниципальными финансами"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</si>
  <si>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Обеспечение реализации программы и общепрогмамные мероприятия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</si>
  <si>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осовершенствование бюджетной политики АМО и повышение эффективности использования бюджетных средств АМО;</t>
    </r>
  </si>
  <si>
    <t>1/4*4</t>
  </si>
  <si>
    <t>100% / 3 показатель *(1+1+1)= 1</t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</si>
  <si>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обеспечение роста налогового потенциала АМО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</si>
  <si>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обеспечениедоступности и повышения качества предоставления государственных услуг в сфере социальной защиты населения</t>
    </r>
  </si>
  <si>
    <t>100%/1 показателей *(1)=1</t>
  </si>
  <si>
    <r>
      <rPr>
        <u/>
        <sz val="11"/>
        <rFont val="Calibri"/>
        <family val="2"/>
        <charset val="204"/>
        <scheme val="minor"/>
      </rPr>
      <t>Основная цель:</t>
    </r>
    <r>
      <rPr>
        <sz val="11"/>
        <rFont val="Calibri"/>
        <family val="2"/>
        <charset val="204"/>
        <scheme val="minor"/>
      </rPr>
      <t xml:space="preserve"> обеспечение долгосрочной сбалансированности и устойчивости бюджетной системы Арзгирского муниципального округа, повышение качества управления муниципальными финансами АМО </t>
    </r>
  </si>
  <si>
    <r>
      <rPr>
        <u/>
        <sz val="11"/>
        <rFont val="Calibri"/>
        <family val="2"/>
        <charset val="204"/>
        <scheme val="minor"/>
      </rPr>
      <t>Основная цель:</t>
    </r>
    <r>
      <rPr>
        <sz val="11"/>
        <rFont val="Calibri"/>
        <family val="2"/>
        <charset val="204"/>
        <scheme val="minor"/>
      </rPr>
      <t xml:space="preserve"> обеспечениеустойчевого социально-экономического развития АМО путем создания комфортных условий для ведения бизнеса, улучшения инвестиционного климата, снижения административных барьеров</t>
    </r>
  </si>
  <si>
    <t>100%/3 показателей *(1+1+1)=1</t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</si>
  <si>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Сооздание благоприятных экономических и социальных условий для динамического развития территории Арзгирского муниципального округа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</si>
  <si>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содействие активизации участия предпринимательского сообщества округа в механизмах гос. поддержки субъектов малого и среднего предспинимательства в СК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</si>
  <si>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Повышение качества гос. и мун. Услуг, предостввляемых структурными подразделениями и отделами ААМО, в т.ч. по средствам МФЦ"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</si>
  <si>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псоздание условий для эффективной защиты установленных законодательством РФ прав потребителей</t>
    </r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</si>
  <si>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формирование положительного имиджа Арзгирского муниципального округа, создание благоприятного инвестиционного климата</t>
    </r>
  </si>
  <si>
    <r>
      <t xml:space="preserve">Основное меропритие: </t>
    </r>
    <r>
      <rPr>
        <sz val="11"/>
        <rFont val="Calibri"/>
        <family val="2"/>
        <charset val="204"/>
        <scheme val="minor"/>
      </rPr>
      <t>развитие потребительского рынка в Арзгирском муниципальном округе…</t>
    </r>
  </si>
  <si>
    <r>
      <rPr>
        <i/>
        <u/>
        <sz val="10"/>
        <rFont val="Calibri"/>
        <family val="2"/>
        <charset val="204"/>
        <scheme val="minor"/>
      </rPr>
      <t>Цель:</t>
    </r>
    <r>
      <rPr>
        <i/>
        <sz val="10"/>
        <rFont val="Calibri"/>
        <family val="2"/>
        <charset val="204"/>
        <scheme val="minor"/>
      </rPr>
      <t xml:space="preserve"> создание благоприятных условий для интелектуального и физического развития,формирование нравственной устойчивости, социальной активности молодежи, проживающей на территории Арзгирского округа …..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</si>
  <si>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вовлечение в систематическое занятие физкультурой и спортом населения округа, в том числе детей и молодеж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</si>
  <si>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создание правовых, экономических и организационных условий для самореализации молодых семей</t>
    </r>
  </si>
  <si>
    <t>100% / 4 показатель *(1+1+1+1)= 1</t>
  </si>
  <si>
    <t>Оценка эффективности  реализации программы</t>
  </si>
  <si>
    <t>Управление финансами Арзгирского муниципального округа</t>
  </si>
  <si>
    <t>Развитие культуры в  Арзгирском  муниципальном округе</t>
  </si>
  <si>
    <t>Развитие  образования в Арзгирском  муниципальном округе</t>
  </si>
  <si>
    <t>Молодежь Арзгирского  муниципального округа</t>
  </si>
  <si>
    <t>Модернизация экономики, улучшение инвестиционного климата в  Арзгирском муниципальном округе Ставропольского края, развитие малого и среднего предпринимательства, потребительского рынка и качества предоставления государственных и муниципальных услуг</t>
  </si>
  <si>
    <t>100%/1 показателей *1= 1</t>
  </si>
  <si>
    <t>100%/2 показателей *(0+1)=0,5</t>
  </si>
  <si>
    <t>Развитие жилищно-коммунального и дорожного хозяйства, благоустройство  Арзгирского муниципального округа</t>
  </si>
  <si>
    <r>
      <rPr>
        <u/>
        <sz val="10"/>
        <rFont val="Calibri"/>
        <family val="2"/>
        <charset val="204"/>
        <scheme val="minor"/>
      </rPr>
      <t>Общая цель :</t>
    </r>
    <r>
      <rPr>
        <sz val="10"/>
        <rFont val="Calibri"/>
        <family val="2"/>
        <charset val="204"/>
        <scheme val="minor"/>
      </rPr>
      <t xml:space="preserve"> Развитие на территории Арзгирского муниципального округа единой государственной и муниципальной политики в сфере жилищно-комунального хозяйства, благоустройства, строительства и дорожной деятельности в пределах своей компетенции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</si>
  <si>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Проведение  государственной и муниципальной политики в сфере жилищного хозяйства на территории АМО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</si>
  <si>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повышение эффективности и надежности функционирования объектов коммунальной инфраструктуры на территории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</si>
  <si>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повышение энергосберижения и энергетической эффективности использования топливно-энергетических ресурсов на территории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</si>
  <si>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приведение в качественное состояние элементов благоустройства АМО, улучшение санитарно-эпидимиологического состояния территории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</si>
  <si>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сохранности и комплексного развития дорожной сети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</si>
  <si>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приведение в качественное состояние элементов благоустройства на территории 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</si>
  <si>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предоставление молодым семьям социальных выплат на приобритение жилья эконом класса или строительство индивидуального жилого дома эконом класса</t>
    </r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</si>
  <si>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развитие коммунального хозяйства  Арзгирского муниципального округа</t>
    </r>
  </si>
  <si>
    <r>
      <rPr>
        <u/>
        <sz val="11"/>
        <rFont val="Calibri"/>
        <family val="2"/>
        <charset val="204"/>
        <scheme val="minor"/>
      </rPr>
      <t>Основное мероприятие :</t>
    </r>
    <r>
      <rPr>
        <sz val="11"/>
        <rFont val="Calibri"/>
        <family val="2"/>
        <charset val="204"/>
        <scheme val="minor"/>
      </rPr>
      <t xml:space="preserve"> благоустройство Арзгирского муниципального округа</t>
    </r>
  </si>
  <si>
    <r>
      <t xml:space="preserve">Основное меропритие: </t>
    </r>
    <r>
      <rPr>
        <sz val="11"/>
        <rFont val="Calibri"/>
        <family val="2"/>
        <charset val="204"/>
        <scheme val="minor"/>
      </rPr>
      <t>содержание, ремонт и капитальный ремонт улично-дорожной сети</t>
    </r>
  </si>
  <si>
    <r>
      <t xml:space="preserve">Основное меропритие: </t>
    </r>
    <r>
      <rPr>
        <sz val="11"/>
        <rFont val="Calibri"/>
        <family val="2"/>
        <charset val="204"/>
        <scheme val="minor"/>
      </rPr>
      <t>реализация проектов развития территорий основанных на местных инициативах в АМО</t>
    </r>
  </si>
  <si>
    <r>
      <t xml:space="preserve">Основное меропритие: </t>
    </r>
    <r>
      <rPr>
        <sz val="11"/>
        <rFont val="Calibri"/>
        <family val="2"/>
        <charset val="204"/>
        <scheme val="minor"/>
      </rPr>
      <t>предоставление молодым семьям социальных выплат на приобритение (строительство) жилья  в АМО</t>
    </r>
  </si>
  <si>
    <t>плановая</t>
  </si>
  <si>
    <t>Степень достижения целей муниципальной программы (решения задач прграммы) с учетом весовых коэффициентов</t>
  </si>
  <si>
    <t>100%/3 показателей *(1+1+1)=1,0</t>
  </si>
  <si>
    <t>100% / 6 показатель *(1+1+1+1+1+1)=1,0</t>
  </si>
  <si>
    <r>
      <rPr>
        <i/>
        <u/>
        <sz val="10"/>
        <rFont val="Calibri"/>
        <family val="2"/>
        <charset val="204"/>
        <scheme val="minor"/>
      </rPr>
      <t>Основная цель:</t>
    </r>
    <r>
      <rPr>
        <i/>
        <sz val="10"/>
        <rFont val="Calibri"/>
        <family val="2"/>
        <charset val="204"/>
        <scheme val="minor"/>
      </rPr>
      <t xml:space="preserve"> развитие единого культурного пространства на территории Арзгирского муниципального окргуга ,создание условий для обеспечения равного доступа населения к культурным ценностям и информации……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</si>
  <si>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модернизация отрасли культуры Арзгирского округа на основе внедрения современных информационных … технологий, расширение объемов и видов муниципальных услуг в области культуры и спорта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</si>
  <si>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доступности культурных благ для всех групп населения Арзгирского округа …..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</si>
  <si>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повышения качества оказываемых муниципальных услуг, достапности дополнительного образования в сфере культуры, развитие интелектуального и творческого потанциала детей …..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</si>
  <si>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организация предоставления на территории АМОкультурно-досуговой деятельности, библиотечного обслуживания населения, доп. образования детей в сфеое культуры, кодинация деятельности учреждений культуры…..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</si>
  <si>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Организация культурно-досуговой и физкультурно-оздоровительной деятельности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</si>
  <si>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Развитие системы библиотечного и информационного обслуживания населения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</si>
  <si>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Развитие дополнительного образования детей и взрослых в области культуры</t>
    </r>
  </si>
  <si>
    <t>100%/1 показателей *(0)= 0</t>
  </si>
  <si>
    <t>100%/1показателей *(1)=1</t>
  </si>
  <si>
    <t>Оценка эффективности реализации муниципальной программы "Развитие жилищно-коммунального и дорожного хозяйства, благоустройство  Арзгирского муниципального округа Ставропольского края" за 2022 год</t>
  </si>
  <si>
    <t>ниже плановой</t>
  </si>
  <si>
    <t>Обеспечение общественной безопасности и защита населения и территории от чрезвычайных ситуаций в Арзгирском муниципальном округе</t>
  </si>
  <si>
    <t xml:space="preserve">Межнациональные отношения, профилактика правонарушений, наркомании, алкоголизма и табакокурения в Арзгирском муниципальном округе </t>
  </si>
  <si>
    <t>Оценка эффективности реализации муниципальной программы "Обеспечение общественной безопасности и защита населения и территории от чрезвычайных ситуаций в Арзгирском муниципальном округе" за 2023 год</t>
  </si>
  <si>
    <t>Оценка эффективности реализации муниципальной программы "Межнациональные отношения, профилактика правонарушений, наркомании, алкоголизма и табакокурения в Арзгирском муниципальном округе " за 2023 год</t>
  </si>
  <si>
    <t>ЗАКЛЮЧЕНИЕ об оценки эффективности реализации муниципальных программ Арзгирского муниципального округа в 2023году</t>
  </si>
  <si>
    <t>Рейтиг эффективности реализации муниципальных программ Арзгирского муниципального округа,в соответствуюшей сфере деятельности за 2023 год</t>
  </si>
  <si>
    <t>100%/6 показателей *(1+2+1+1+1+1)=1,17</t>
  </si>
  <si>
    <r>
      <rPr>
        <u/>
        <sz val="11"/>
        <rFont val="Calibri"/>
        <family val="2"/>
        <charset val="204"/>
        <scheme val="minor"/>
      </rPr>
      <t>Основная цель:</t>
    </r>
    <r>
      <rPr>
        <sz val="11"/>
        <rFont val="Calibri"/>
        <family val="2"/>
        <charset val="204"/>
        <scheme val="minor"/>
      </rPr>
      <t>создание условий для укрепления правопорядка и обеспечения общественной безопасности , защита населения от ЧС, реализация государственной политики в области противодействия терроризму и экстремизму на территории АМО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</si>
  <si>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оперативное реаагирование на изменение оперативной обстановки на территории  АМО, состояние общественного порядка</t>
    </r>
  </si>
  <si>
    <t>100%/2 показателей *(1+1)=2</t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</si>
  <si>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укрепление порядка и общественной безопасности АМО;</t>
    </r>
  </si>
  <si>
    <t>100% / 2 показатель *(0+1)=0,5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</si>
  <si>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создание условий для привлечения населения к охране общественного порядка, в составе ДНД </t>
    </r>
  </si>
  <si>
    <t>100% / 3 показатель (2+0+1)=1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</si>
  <si>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эффективного предупрежденич и ликвидации ЧС природного и техногенного характера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</si>
  <si>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осуществление на территории АМО профилактических мер, направленных на предупреждение террористических актов</t>
    </r>
  </si>
  <si>
    <t>100% / 2 показатель (2+0)=1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</si>
  <si>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осуществление профилактических и пропагандических мер, направленных на предупреждение экстремизма, терроризма и его идеалогии на территории АМО</t>
    </r>
  </si>
  <si>
    <t>100% / 2 показатель (1+1)=1</t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</si>
  <si>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Безопасный округ и защита населения и территории АМО от ЧС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</si>
  <si>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Поддержка народных дружин из числа граждан и казачьих обществ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</si>
  <si>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Профилактика терроризма и его идеалогии, экстремизма, а также минимизации и ликвидации последствий проявления терроризма и экстремизма</t>
    </r>
  </si>
  <si>
    <t>Рейтинг Программ за 2023 год</t>
  </si>
  <si>
    <t>выше плановой</t>
  </si>
  <si>
    <t>Оценка эффективности реализации муниципальной программы "Модернизация экономики, улучшение инвестиционного климата в  Арзгирском муниципальном округе Ставропольского края, развитие малого и среднего предпринимательства, потребительского рынка и качества предоставления государственных и муниципальных услуг" за 2023 год</t>
  </si>
  <si>
    <t>100%/3 показателей *(1+1+2)=1,33</t>
  </si>
  <si>
    <t>Оценка эффективности реализации муниципальной программы "Молодежь Арзгирского  муниципального округа" за 2023год</t>
  </si>
  <si>
    <t>Вывод: Программа эффективна продолжить реализацию т. к. исполена на 99,95%. Реализованы все меропрития предусмотренные программой с участием Молодежного совета, детско-юношеских объединений . В декабре 2022 года введен в эксплуатацию  физкультурно-оздоровительного комплекса в с. Арзгир, который позволил вовлечь значительное количество населения округа в занятие физической культурой и спортом.</t>
  </si>
  <si>
    <t>Оценка эффективности реализации муниципальной программы "Управление финансами Арзгирского муниципального округа" за 2023 год</t>
  </si>
  <si>
    <t>100% / 2 показатель (1-1)=0</t>
  </si>
  <si>
    <r>
      <rPr>
        <b/>
        <i/>
        <u/>
        <sz val="11"/>
        <rFont val="Calibri"/>
        <family val="2"/>
        <charset val="204"/>
        <scheme val="minor"/>
      </rPr>
      <t>Вывод:</t>
    </r>
    <r>
      <rPr>
        <sz val="11"/>
        <rFont val="Calibri"/>
        <family val="2"/>
        <charset val="204"/>
        <scheme val="minor"/>
      </rPr>
      <t xml:space="preserve">  Программа  эффективна продолжить реализацию. Показатель "Рейтинг Арзгирского муниципального округа по качеству управления бюджетным процессом среди муниципальных  и городских округов" за отчетный период  снижен на 2,75 балла в отношении предыдущего года,но на 2,92 балла выше  планового назначения на 2023 год. Необходимо усилить работу над повышением качества стратегического планирования  и управления бюджетным процессом  ответственному исполнителю программы в текущем финансовом году. Оценка качества финансового менеджмента , осуществляемого ГРБС округа, также выше уровня 2022 года на 0,02 балла, хотя и исполнена на 96,6%. Уровень недоимки по состоянию на 01.01.2024г. снижен в отношении к 10 месяцам 2023г. на 3 301,9 тыс. рублей, хота за аналогичный период 2022года недоимка увеличена на3529,3 тыс. рублей, показатель  свидетельствует оэффективности работы округа с налогоплательщиками и недоимщиками.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Необходимоусилить работу над сокращением недоимки  бюджета округа, повышением качества формирования муниципальных программ.</t>
    </r>
  </si>
  <si>
    <t>Оценка эффективности реализации муниципальной программы "Социальная поддержка граждан в Арзгирском  муниципальном округе" за 2023 год</t>
  </si>
  <si>
    <t>Вывод: Программа эффективна продолжить реализацию т. к. исполена на 99,57%. Всем гражданам обратившимся в управление труда и социальной жащиты населения за предоставлением мер социльной поддержки и имеющим на них право, в соответсвии с действующим законодательством, указанные меры предоставлены в полном объеме.</t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</si>
  <si>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гармонизация межнациональных отношений, укрепление общероссийской гражданской идентичности населения АМО,</t>
    </r>
  </si>
  <si>
    <t>100%/6 показателей *(1+1+1+1+1+1)=1</t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</si>
  <si>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 реализация государственной  политики в сфере профилактики правонарушений на территории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</si>
  <si>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реализация приоритетных направлений Стратегии осударственной антинаркотической политики ,,,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</si>
  <si>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проведение мероприятий по реализации приоритетных направлений Стратегии осударственной антинаркотической политики ,,,</t>
    </r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</si>
  <si>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Проведение  мероприятий направленных на укрепление межнациональных и межконфессиональных отношений</t>
    </r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</si>
  <si>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Проведение  мероприятий по реализации государственной  политики в сфере профилактики правонарушений на территории АМО</t>
    </r>
  </si>
  <si>
    <r>
      <rPr>
        <i/>
        <u/>
        <sz val="10"/>
        <rFont val="Calibri"/>
        <family val="2"/>
        <charset val="204"/>
        <scheme val="minor"/>
      </rPr>
      <t>Цель:</t>
    </r>
    <r>
      <rPr>
        <i/>
        <sz val="10"/>
        <rFont val="Calibri"/>
        <family val="2"/>
        <charset val="204"/>
        <scheme val="minor"/>
      </rPr>
      <t xml:space="preserve"> гармонизация межнациональных отношений, укрепление общероссийской гражданской идентичности населения АМО, успешная социальная и культурная адаптация минрантов, реализация антинаркотической политики</t>
    </r>
  </si>
  <si>
    <t>Оценка эффективности реализации муниципальной программы "Развитие культуры в  Арзгирском  муниципальном округа" за 2023год</t>
  </si>
  <si>
    <t>100%/4 показателя *(1+1+1+0)=0,75</t>
  </si>
  <si>
    <t>Оценка эффективности реализации муниципальной программы "Развитие  образования в Арзгирском  муниципальном округе" за 2023 год</t>
  </si>
  <si>
    <r>
      <rPr>
        <i/>
        <u/>
        <sz val="10"/>
        <rFont val="Calibri"/>
        <family val="2"/>
        <charset val="204"/>
        <scheme val="minor"/>
      </rPr>
      <t>Основная цель:</t>
    </r>
    <r>
      <rPr>
        <i/>
        <sz val="10"/>
        <rFont val="Calibri"/>
        <family val="2"/>
        <charset val="204"/>
        <scheme val="minor"/>
      </rPr>
      <t xml:space="preserve"> развитие муниципальной образовательной системыв соответствии с обероссийскими и региональными стратегическими направлениями развития системы образования, государственным и социальным заказомс учетом особенностей Арзгирского муниципального округа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</si>
  <si>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Развитие муниципальной системы дошкольного образования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</si>
  <si>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доступности и повышение качества системы общего образования детей АМО</t>
    </r>
  </si>
  <si>
    <t>100%/8 показателя *(1+1+1+1+2+1+1+1)=1,125</t>
  </si>
  <si>
    <t>100% / 8 показатель *(1-1+1+1+1+1+1+1)= 0,875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</si>
  <si>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развитие системы воспитания и дополнительного образования детей и молодежи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</si>
  <si>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изменение инфраструктуры общеобразовательных учреждений, сохранение и укрепление здоровья детей 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</si>
  <si>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Создание условий для социализации детей сирот и детей, оставшихся без попечения родителей</t>
    </r>
  </si>
  <si>
    <t>100% / 3 показатель *(2+0+1)= 1</t>
  </si>
  <si>
    <t>100%/2 показателя *(1-1)=0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</si>
  <si>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реализация мероприятий отдыха, оздоровление и трудоустройства детей в каникулярное время в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</si>
  <si>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деятельности учреждений в сфере образования</t>
    </r>
  </si>
  <si>
    <r>
      <rPr>
        <u/>
        <sz val="11"/>
        <rFont val="Calibri"/>
        <family val="2"/>
        <charset val="204"/>
        <scheme val="minor"/>
      </rPr>
      <t>Основное мероприятие :</t>
    </r>
    <r>
      <rPr>
        <sz val="11"/>
        <rFont val="Calibri"/>
        <family val="2"/>
        <charset val="204"/>
        <scheme val="minor"/>
      </rPr>
      <t xml:space="preserve"> поддержка детей с ограниченными возможностями здоровья…</t>
    </r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</si>
  <si>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Развитие дошкольного, общего и дополнительного образования детей….</t>
    </r>
  </si>
  <si>
    <r>
      <rPr>
        <u/>
        <sz val="11"/>
        <rFont val="Calibri"/>
        <family val="2"/>
        <charset val="204"/>
        <scheme val="minor"/>
      </rPr>
      <t xml:space="preserve">Основное меропритие: </t>
    </r>
    <r>
      <rPr>
        <sz val="11"/>
        <rFont val="Calibri"/>
        <family val="2"/>
        <charset val="204"/>
        <scheme val="minor"/>
      </rPr>
      <t>организация отдыха и оздоровления детей в каникулярное время …</t>
    </r>
  </si>
  <si>
    <t>100% / 4 показатель *(1+1+1-1)= 0,75</t>
  </si>
  <si>
    <t>100%/2 показателя *(1+2-1)=1</t>
  </si>
  <si>
    <t>Вывод: Программа эффективна  и   исполнена на 95,7 % . Продолжить реализацию</t>
  </si>
  <si>
    <r>
      <rPr>
        <sz val="11"/>
        <rFont val="Calibri"/>
        <family val="2"/>
        <charset val="204"/>
        <scheme val="minor"/>
      </rPr>
      <t>Расходы на реализацию Программы «Развитие образования»   составляют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56,3% бюджета округа.  Реализация программных мероприятий в 2023 году характеризуется достижением следующих целевых индикаторов, установленных для анализируемого периода: Доля обучающихся детей по федеральным стандартам достигла 100% рубежа,   все учащихся получили аттестат о среднем общем образовании, это результат  работы  центров  "точка роста" в  6 школах округа,  летним отдыхом охвачено 98% детей, у 100% образовательных учреждений проведена замена оконных блоков, у 90,91% образовательных учреждений отремонтированы спортзалы и созданы спортклубы. Однако прослеживается тенденция по сокращению численности воспитанников дошкольных образовательных учреждений, которая ниже уровня 2022г. на 8 детей, сокращения численности обучающихся в школах по отношению к 2022г. также снижена на 8 детей, это результат миграции населения в другие города и регионы. Показатель по трудоустройству детей составил 30,2% от общего числа обучающихся детей, при плановом 42% и ниже уровня 2022г. на 15%. Мероприятие "Реконструкция здания МБОУ СОШ №1" не исполнено в полном объеме, т.к. расторгнут контракт с недобросовестным подрядчиком, что  повлекло за собой снижение процента численности детей занимающихся в одну смену до 75,6% от общей численности обучающихся.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В 2024 году необходимо проводить мониторинговые исследования уровня усвоения учебных программ обучающимися, направленные на увеличения уровня образовательных результатов учащихся, обеспечить трудоустройство детей в каникулярное время  до  45 % от общего числа обучающихся детей. Продолжить работу по модернизации и реконструкции МБОУ СОШ №1. </t>
    </r>
  </si>
  <si>
    <t>100%/4 показателей *(1+1+1+1)=1</t>
  </si>
  <si>
    <t>100%/1 показателей *(0)=0</t>
  </si>
  <si>
    <t>100%/5 показателей *(1+0+1+1+1)=0,8</t>
  </si>
  <si>
    <t>100%/8 показателей *(1+1+1+0+1+1+2+1)=1</t>
  </si>
  <si>
    <t>100%/7 показателей *(1+1+1+0,8+1+0,5+0)=0,858714</t>
  </si>
  <si>
    <t>Вывод: Программа эффективна т.к исполнена на 85,0</t>
  </si>
  <si>
    <r>
      <rPr>
        <sz val="11"/>
        <rFont val="Calibri"/>
        <family val="2"/>
        <charset val="204"/>
        <scheme val="minor"/>
      </rPr>
      <t>Программа эффективна на 85,02% в пределах  плановой нормы, за анализируемый период увеличилась доля  отремонтированных дорог с 2,33% до 2,9%, отремонтирован мост через балку Казинская по ул. Симоненко на сумму 25,8 млн. рублей.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 На территории округа организована система сбора коммунальных отходов, приобретены контейнеры для раздельного сбора мусора; на благоустройство, озеленение и санитарную очистку населенных пунктов израсходовано более 15,3млн. рублей, реализован проект "Аллея детства в с. Арзгир" на сумму 32,4 млн. рублей.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Реализовано 2 инициативных проекта в с. Садовое благоустройство парковой зоны и в   с. Каменная балка обустройство детской игровой площадки.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Из 20 показателей Программы не исполнен только 1, а именно " доля   молодых семей улучшивших жилищные условия " исполнен лишь на 6,25%, при плановом 8,3%  причиной послужтло снижение финансирования из краевого бюджета.  Именно эти показатели послужили снижению эффективности Программы и именно над ними предстоит работа в 2024году.    </t>
    </r>
  </si>
  <si>
    <t>Программа выполнена на 117,7%, положительным результатом  реализации программы является  увеличение инвестиций в основной капитал на 306млн. рублей в отношении уровня 2022года  или 231,1% плановых назначений. Отсутствие жалоб на нарушения прав потребителей  и увеличение на 2 % доли граждан использующих механизм получения государственных и муниципальных услуг в электронном виде  говорит о удовлетворенности населения округа качеством предоставляемых услуг . Плановый показатель по объему продукции сельского хозяйства исполнен на 101% и выше уровня 2022г.на 88,1тыс. рублей; объем работ выполненых по отрасли "Строительство" за 2023 год составил 175,1% от плановой цифры. В 2023г. увеличилось количество субъектов малого и среднего предпринимательства на 41 единицу от уровня 2022 года, хотя плановый показатель выполнен на 96,8%   именно на это необходимо обратить внимания при дальнейшей реализации программы.</t>
  </si>
  <si>
    <r>
      <rPr>
        <b/>
        <i/>
        <u/>
        <sz val="11"/>
        <rFont val="Calibri"/>
        <family val="2"/>
        <charset val="204"/>
        <scheme val="minor"/>
      </rPr>
      <t>Вывод:</t>
    </r>
    <r>
      <rPr>
        <sz val="11"/>
        <rFont val="Calibri"/>
        <family val="2"/>
        <charset val="204"/>
        <scheme val="minor"/>
      </rPr>
      <t xml:space="preserve">  Программа  эффективна продолжить реализацию. показатель "количество камер видеонаблюдения выведенных на ЕДДС и дежурную часть МВД" за отчетный период  выполнен на 112%; количество установленных средств инженерно-технической защищенности на объектах муниципальной собственности в 2,2 раза больше планового показателя . Организована поддержка народных дружин. Число преступлений , совершенных в общественных местах снизилось с 38 в 2022 году  до 18  в 2023году.  Отсутствие ЧС , проявления терроризма и экстремизма  на территории округа  свидетельствует о четкой и слаженной работе специалистов ГО и ЧС в части проведения профилактических мероприятий направленных на предотвращение чрезвычайных ситуаций. Вместе с тем предоставленный объем финансирование использован на 99,7 %, в дальнейшем реализации программы обратить внимание на этот показатель</t>
    </r>
  </si>
  <si>
    <t>Вывод: Программа эффективна продолжить реализацию т. к. исполена на 100%. Реализованы все мероприятия  предусмотренные программой поведены районные фестивали национальных искусств "Многоликая Россия", "Все МЫ - разные, все Мы - равные"  на радиостанции "Новое радио" размещены рекламные материалы по профилактике мошенничества. Ведется работа с семьями находящимися в трудной жизненной ситуации.</t>
  </si>
  <si>
    <t>100%/4 показателей *(0,75+0,67+1+1)=0,855</t>
  </si>
  <si>
    <t>Оценка эффективности Программы 87,0% , исполнены все плановые показатели, однако исполнение  таких показателей как "Охват населения библиотечным обслуживанием", " охват населения физкультурно-оздоровительной деятельностью", "Численность культурно-досуговых мероприятий"произведено без положительной динамики или на уровне 2019 - 2022 годов. Отделу культуры было рекомендовано в 2023г поработать над увеличением количества детей  обучающихся в МБУ "Детская школа искусств", в учреждении проведен капитальный ремонт и добавлена ставка педагога предметника, однако процент охвата детей дополнительным образованием не изменился. Программа в стадии застоя, нет положительной динамики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</si>
</sst>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17">
    <font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u/>
      <sz val="10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i/>
      <u/>
      <sz val="12"/>
      <name val="Calibri"/>
      <family val="2"/>
      <charset val="204"/>
      <scheme val="minor"/>
    </font>
    <font>
      <b/>
      <i/>
      <u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u/>
      <sz val="1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Border="1" applyAlignment="1"/>
    <xf numFmtId="0" fontId="0" fillId="0" borderId="0" xfId="0" applyBorder="1"/>
    <xf numFmtId="0" fontId="0" fillId="0" borderId="0" xfId="0" applyAlignment="1">
      <alignment wrapText="1"/>
    </xf>
    <xf numFmtId="0" fontId="2" fillId="0" borderId="0" xfId="0" applyFont="1"/>
    <xf numFmtId="0" fontId="2" fillId="2" borderId="0" xfId="0" applyFont="1" applyFill="1"/>
    <xf numFmtId="0" fontId="5" fillId="0" borderId="0" xfId="0" applyFont="1" applyBorder="1" applyAlignment="1"/>
    <xf numFmtId="4" fontId="2" fillId="0" borderId="0" xfId="0" applyNumberFormat="1" applyFont="1"/>
    <xf numFmtId="0" fontId="5" fillId="0" borderId="0" xfId="0" applyFont="1" applyAlignment="1"/>
    <xf numFmtId="0" fontId="5" fillId="0" borderId="0" xfId="0" applyFont="1" applyFill="1" applyBorder="1" applyAlignment="1"/>
    <xf numFmtId="10" fontId="2" fillId="0" borderId="5" xfId="0" applyNumberFormat="1" applyFont="1" applyBorder="1"/>
    <xf numFmtId="0" fontId="2" fillId="0" borderId="0" xfId="0" applyFont="1" applyFill="1" applyAlignment="1">
      <alignment wrapText="1"/>
    </xf>
    <xf numFmtId="0" fontId="2" fillId="0" borderId="5" xfId="0" applyFont="1" applyBorder="1"/>
    <xf numFmtId="0" fontId="2" fillId="0" borderId="0" xfId="0" applyFont="1" applyFill="1"/>
    <xf numFmtId="0" fontId="0" fillId="0" borderId="0" xfId="0" applyFont="1"/>
    <xf numFmtId="0" fontId="8" fillId="2" borderId="0" xfId="0" applyFont="1" applyFill="1"/>
    <xf numFmtId="0" fontId="2" fillId="2" borderId="0" xfId="0" applyFont="1" applyFill="1" applyAlignment="1">
      <alignment horizontal="center"/>
    </xf>
    <xf numFmtId="0" fontId="0" fillId="0" borderId="0" xfId="0" applyFont="1" applyFill="1" applyAlignment="1">
      <alignment wrapText="1"/>
    </xf>
    <xf numFmtId="0" fontId="9" fillId="2" borderId="0" xfId="0" applyFont="1" applyFill="1"/>
    <xf numFmtId="0" fontId="7" fillId="2" borderId="0" xfId="0" applyFont="1" applyFill="1"/>
    <xf numFmtId="0" fontId="10" fillId="2" borderId="0" xfId="0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5" xfId="0" applyNumberFormat="1" applyFont="1" applyBorder="1" applyAlignment="1">
      <alignment horizontal="center"/>
    </xf>
    <xf numFmtId="9" fontId="2" fillId="0" borderId="5" xfId="0" applyNumberFormat="1" applyFont="1" applyBorder="1"/>
    <xf numFmtId="0" fontId="2" fillId="0" borderId="0" xfId="0" applyFont="1" applyAlignment="1">
      <alignment wrapText="1"/>
    </xf>
    <xf numFmtId="164" fontId="2" fillId="0" borderId="0" xfId="0" applyNumberFormat="1" applyFont="1"/>
    <xf numFmtId="165" fontId="9" fillId="2" borderId="0" xfId="0" applyNumberFormat="1" applyFont="1" applyFill="1"/>
    <xf numFmtId="0" fontId="2" fillId="0" borderId="0" xfId="0" applyFont="1" applyAlignment="1">
      <alignment wrapText="1"/>
    </xf>
    <xf numFmtId="0" fontId="5" fillId="2" borderId="0" xfId="0" applyFont="1" applyFill="1" applyBorder="1" applyAlignment="1"/>
    <xf numFmtId="0" fontId="2" fillId="0" borderId="0" xfId="0" applyFont="1" applyAlignment="1">
      <alignment wrapText="1"/>
    </xf>
    <xf numFmtId="164" fontId="2" fillId="0" borderId="5" xfId="0" applyNumberFormat="1" applyFont="1" applyBorder="1"/>
    <xf numFmtId="0" fontId="2" fillId="0" borderId="0" xfId="0" applyFont="1" applyAlignment="1">
      <alignment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1" fillId="0" borderId="0" xfId="0" applyFont="1"/>
    <xf numFmtId="0" fontId="11" fillId="2" borderId="0" xfId="0" applyFont="1" applyFill="1"/>
    <xf numFmtId="0" fontId="11" fillId="0" borderId="0" xfId="0" applyFont="1" applyFill="1"/>
    <xf numFmtId="0" fontId="14" fillId="0" borderId="0" xfId="0" applyFont="1" applyFill="1" applyBorder="1" applyAlignment="1"/>
    <xf numFmtId="0" fontId="14" fillId="0" borderId="0" xfId="0" applyFont="1" applyBorder="1" applyAlignment="1"/>
    <xf numFmtId="0" fontId="11" fillId="0" borderId="0" xfId="0" applyFont="1" applyFill="1" applyAlignment="1">
      <alignment wrapText="1"/>
    </xf>
    <xf numFmtId="4" fontId="11" fillId="0" borderId="0" xfId="0" applyNumberFormat="1" applyFont="1"/>
    <xf numFmtId="0" fontId="11" fillId="0" borderId="0" xfId="0" applyFont="1" applyAlignment="1">
      <alignment wrapText="1"/>
    </xf>
    <xf numFmtId="9" fontId="11" fillId="0" borderId="0" xfId="0" applyNumberFormat="1" applyFont="1" applyFill="1"/>
    <xf numFmtId="10" fontId="2" fillId="0" borderId="5" xfId="0" applyNumberFormat="1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left" wrapText="1"/>
    </xf>
    <xf numFmtId="0" fontId="15" fillId="0" borderId="5" xfId="0" applyFont="1" applyBorder="1" applyAlignment="1">
      <alignment wrapText="1"/>
    </xf>
    <xf numFmtId="0" fontId="13" fillId="0" borderId="10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2" fillId="0" borderId="5" xfId="0" applyFont="1" applyBorder="1" applyAlignment="1">
      <alignment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center" wrapText="1"/>
    </xf>
    <xf numFmtId="0" fontId="2" fillId="0" borderId="5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3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2" fillId="2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0" fontId="3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2" fillId="0" borderId="0" xfId="0" applyFont="1" applyAlignment="1">
      <alignment wrapText="1"/>
    </xf>
    <xf numFmtId="0" fontId="11" fillId="0" borderId="0" xfId="0" applyNumberFormat="1" applyFont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2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2" fillId="0" borderId="4" xfId="0" applyFont="1" applyBorder="1" applyAlignment="1">
      <alignment wrapText="1"/>
    </xf>
    <xf numFmtId="0" fontId="2" fillId="0" borderId="8" xfId="0" applyFont="1" applyBorder="1" applyAlignment="1">
      <alignment horizontal="left"/>
    </xf>
    <xf numFmtId="0" fontId="11" fillId="0" borderId="0" xfId="0" applyFont="1" applyAlignment="1">
      <alignment wrapText="1"/>
    </xf>
    <xf numFmtId="0" fontId="2" fillId="0" borderId="0" xfId="0" applyFont="1" applyAlignment="1"/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S31"/>
  <sheetViews>
    <sheetView topLeftCell="A4" workbookViewId="0">
      <selection activeCell="K38" sqref="K38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0.5703125" customWidth="1"/>
    <col min="6" max="6" width="10.28515625" customWidth="1"/>
    <col min="7" max="7" width="10.85546875" customWidth="1"/>
  </cols>
  <sheetData>
    <row r="1" spans="1:19">
      <c r="B1" s="63" t="s">
        <v>109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  <c r="N1" s="14"/>
    </row>
    <row r="2" spans="1:19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  <c r="N2" s="14"/>
    </row>
    <row r="3" spans="1:19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14"/>
    </row>
    <row r="4" spans="1:19">
      <c r="B4" s="35"/>
      <c r="C4" s="35"/>
      <c r="D4" s="35"/>
      <c r="E4" s="35"/>
      <c r="F4" s="35"/>
      <c r="G4" s="35"/>
      <c r="H4" s="35"/>
      <c r="I4" s="4" t="s">
        <v>37</v>
      </c>
      <c r="J4" s="4" t="s">
        <v>38</v>
      </c>
      <c r="K4" s="4" t="s">
        <v>39</v>
      </c>
      <c r="L4" s="35"/>
      <c r="M4" s="35"/>
      <c r="N4" s="14"/>
    </row>
    <row r="5" spans="1:19" ht="15.75">
      <c r="B5" s="15" t="s">
        <v>44</v>
      </c>
      <c r="C5" s="15"/>
      <c r="D5" s="15"/>
      <c r="E5" s="15"/>
      <c r="F5" s="15"/>
      <c r="G5" s="15"/>
      <c r="H5" s="27">
        <f>I5*H7+J5*H10+K5*H20</f>
        <v>1.0994444444444444</v>
      </c>
      <c r="I5" s="5">
        <v>0.5</v>
      </c>
      <c r="J5" s="4">
        <v>0.4</v>
      </c>
      <c r="K5" s="4">
        <v>0.1</v>
      </c>
      <c r="L5" s="35"/>
      <c r="M5" s="35"/>
      <c r="N5" s="14"/>
    </row>
    <row r="6" spans="1:19">
      <c r="B6" s="37"/>
      <c r="C6" s="37"/>
      <c r="D6" s="37"/>
      <c r="E6" s="37"/>
      <c r="F6" s="37"/>
      <c r="G6" s="37"/>
      <c r="H6" s="37"/>
      <c r="I6" s="37"/>
      <c r="J6" s="35"/>
      <c r="K6" s="35"/>
      <c r="L6" s="35"/>
      <c r="M6" s="35"/>
      <c r="N6" s="14"/>
    </row>
    <row r="7" spans="1:19" ht="15.75" thickBot="1">
      <c r="B7" s="5" t="s">
        <v>0</v>
      </c>
      <c r="C7" s="5"/>
      <c r="D7" s="5"/>
      <c r="E7" s="5"/>
      <c r="F7" s="5"/>
      <c r="G7" s="5" t="s">
        <v>37</v>
      </c>
      <c r="H7" s="5">
        <v>1.17</v>
      </c>
      <c r="I7" s="13"/>
      <c r="J7" s="35"/>
      <c r="K7" s="35"/>
      <c r="L7" s="35"/>
      <c r="M7" s="35"/>
      <c r="N7" s="14"/>
    </row>
    <row r="8" spans="1:19" ht="124.5" customHeight="1">
      <c r="B8" s="64" t="s">
        <v>114</v>
      </c>
      <c r="C8" s="65"/>
      <c r="D8" s="65"/>
      <c r="E8" s="9" t="s">
        <v>113</v>
      </c>
      <c r="F8" s="13"/>
      <c r="G8" s="13"/>
      <c r="H8" s="13"/>
      <c r="I8" s="13"/>
      <c r="J8" s="35"/>
      <c r="K8" s="35"/>
      <c r="L8" s="35"/>
      <c r="M8" s="35"/>
      <c r="N8" s="14"/>
    </row>
    <row r="9" spans="1:19"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14"/>
    </row>
    <row r="10" spans="1:19">
      <c r="B10" s="5" t="s">
        <v>34</v>
      </c>
      <c r="C10" s="5"/>
      <c r="D10" s="5"/>
      <c r="E10" s="5"/>
      <c r="F10" s="5"/>
      <c r="G10" s="5" t="s">
        <v>38</v>
      </c>
      <c r="H10" s="5">
        <f>J12*K12+J13*K13+J14*K14+J15*K15+J16*K16+J17*K17</f>
        <v>1.05</v>
      </c>
      <c r="I10" s="4"/>
      <c r="J10" s="4"/>
      <c r="K10" s="4"/>
      <c r="L10" s="35"/>
      <c r="M10" s="35"/>
      <c r="N10" s="14"/>
    </row>
    <row r="11" spans="1:19" ht="15.75" thickBot="1">
      <c r="B11" s="4"/>
      <c r="C11" s="4"/>
      <c r="D11" s="4"/>
      <c r="E11" s="4"/>
      <c r="F11" s="4"/>
      <c r="G11" s="4"/>
      <c r="H11" s="4"/>
      <c r="I11" s="4"/>
      <c r="J11" s="4" t="s">
        <v>35</v>
      </c>
      <c r="K11" s="4" t="s">
        <v>36</v>
      </c>
      <c r="L11" s="35"/>
      <c r="M11" s="35"/>
      <c r="N11" s="14"/>
    </row>
    <row r="12" spans="1:19" ht="50.25" customHeight="1">
      <c r="A12">
        <v>1</v>
      </c>
      <c r="B12" s="66" t="s">
        <v>115</v>
      </c>
      <c r="C12" s="67"/>
      <c r="D12" s="67"/>
      <c r="E12" s="6" t="s">
        <v>116</v>
      </c>
      <c r="F12" s="6"/>
      <c r="G12" s="6"/>
      <c r="H12" s="6"/>
      <c r="I12" s="6"/>
      <c r="J12" s="6">
        <v>2</v>
      </c>
      <c r="K12" s="6">
        <v>0.1</v>
      </c>
      <c r="L12" s="39"/>
      <c r="M12" s="39"/>
      <c r="N12" s="1"/>
      <c r="O12" s="1"/>
      <c r="P12" s="1"/>
      <c r="Q12" s="1"/>
      <c r="R12" s="1"/>
    </row>
    <row r="13" spans="1:19" ht="33" customHeight="1">
      <c r="A13">
        <v>2</v>
      </c>
      <c r="B13" s="61" t="s">
        <v>117</v>
      </c>
      <c r="C13" s="68"/>
      <c r="D13" s="68"/>
      <c r="E13" s="6" t="s">
        <v>118</v>
      </c>
      <c r="F13" s="6"/>
      <c r="G13" s="6"/>
      <c r="H13" s="6"/>
      <c r="I13" s="6"/>
      <c r="J13" s="6">
        <v>0.5</v>
      </c>
      <c r="K13" s="6">
        <v>0.1</v>
      </c>
      <c r="L13" s="39"/>
      <c r="M13" s="39"/>
      <c r="N13" s="1"/>
      <c r="O13" s="1"/>
      <c r="P13" s="1"/>
      <c r="Q13" s="1"/>
      <c r="R13" s="1"/>
      <c r="S13" s="2"/>
    </row>
    <row r="14" spans="1:19" ht="48.75" customHeight="1">
      <c r="A14">
        <v>3</v>
      </c>
      <c r="B14" s="61" t="s">
        <v>119</v>
      </c>
      <c r="C14" s="62"/>
      <c r="D14" s="62"/>
      <c r="E14" s="6" t="s">
        <v>28</v>
      </c>
      <c r="F14" s="6"/>
      <c r="G14" s="6"/>
      <c r="H14" s="6"/>
      <c r="I14" s="6"/>
      <c r="J14" s="6">
        <v>1</v>
      </c>
      <c r="K14" s="6">
        <v>0.2</v>
      </c>
      <c r="L14" s="39"/>
      <c r="M14" s="39"/>
      <c r="N14" s="1"/>
      <c r="O14" s="1"/>
      <c r="P14" s="1"/>
      <c r="Q14" s="1"/>
      <c r="R14" s="1"/>
      <c r="S14" s="2"/>
    </row>
    <row r="15" spans="1:19" ht="45.75" customHeight="1">
      <c r="A15">
        <v>4</v>
      </c>
      <c r="B15" s="61" t="s">
        <v>121</v>
      </c>
      <c r="C15" s="62"/>
      <c r="D15" s="62"/>
      <c r="E15" s="6" t="s">
        <v>120</v>
      </c>
      <c r="F15" s="6"/>
      <c r="G15" s="6"/>
      <c r="H15" s="6"/>
      <c r="I15" s="6"/>
      <c r="J15" s="6">
        <v>1</v>
      </c>
      <c r="K15" s="6">
        <v>0.3</v>
      </c>
      <c r="L15" s="39"/>
      <c r="M15" s="39"/>
      <c r="N15" s="1"/>
      <c r="O15" s="1"/>
      <c r="P15" s="1"/>
      <c r="Q15" s="1"/>
      <c r="R15" s="1"/>
      <c r="S15" s="2"/>
    </row>
    <row r="16" spans="1:19" ht="51.75" customHeight="1">
      <c r="A16">
        <v>5</v>
      </c>
      <c r="B16" s="61" t="s">
        <v>122</v>
      </c>
      <c r="C16" s="62"/>
      <c r="D16" s="62"/>
      <c r="E16" s="6" t="s">
        <v>123</v>
      </c>
      <c r="F16" s="6"/>
      <c r="G16" s="6"/>
      <c r="H16" s="6"/>
      <c r="I16" s="6"/>
      <c r="J16" s="6">
        <v>1</v>
      </c>
      <c r="K16" s="6">
        <v>0.2</v>
      </c>
      <c r="L16" s="35"/>
      <c r="M16" s="35"/>
      <c r="N16" s="14"/>
    </row>
    <row r="17" spans="1:14" ht="70.5" customHeight="1">
      <c r="A17">
        <v>6</v>
      </c>
      <c r="B17" s="61" t="s">
        <v>124</v>
      </c>
      <c r="C17" s="62"/>
      <c r="D17" s="62"/>
      <c r="E17" s="6" t="s">
        <v>125</v>
      </c>
      <c r="F17" s="6"/>
      <c r="G17" s="6"/>
      <c r="H17" s="6"/>
      <c r="I17" s="6"/>
      <c r="J17" s="6">
        <v>1</v>
      </c>
      <c r="K17" s="6">
        <v>0.1</v>
      </c>
      <c r="L17" s="35"/>
      <c r="M17" s="35"/>
      <c r="N17" s="14"/>
    </row>
    <row r="18" spans="1:14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14"/>
    </row>
    <row r="19" spans="1:14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14"/>
    </row>
    <row r="20" spans="1:14">
      <c r="B20" s="5" t="s">
        <v>40</v>
      </c>
      <c r="C20" s="5"/>
      <c r="D20" s="5"/>
      <c r="E20" s="5"/>
      <c r="F20" s="5"/>
      <c r="G20" s="5" t="s">
        <v>39</v>
      </c>
      <c r="H20" s="16">
        <f>(H22+H23+H24)/3/100</f>
        <v>0.94444444444444453</v>
      </c>
      <c r="I20" s="5"/>
      <c r="J20" s="5"/>
      <c r="K20" s="35"/>
      <c r="L20" s="35"/>
      <c r="M20" s="35"/>
      <c r="N20" s="14"/>
    </row>
    <row r="21" spans="1:14" ht="42.75" customHeight="1">
      <c r="B21" s="57" t="s">
        <v>45</v>
      </c>
      <c r="C21" s="57"/>
      <c r="D21" s="57"/>
      <c r="E21" s="11" t="s">
        <v>41</v>
      </c>
      <c r="F21" s="11" t="s">
        <v>42</v>
      </c>
      <c r="G21" s="37"/>
      <c r="H21" s="37"/>
      <c r="I21" s="37"/>
      <c r="J21" s="37"/>
      <c r="K21" s="35"/>
      <c r="L21" s="35"/>
      <c r="M21" s="35"/>
      <c r="N21" s="14"/>
    </row>
    <row r="22" spans="1:14" ht="48.75" customHeight="1">
      <c r="B22" s="58" t="s">
        <v>126</v>
      </c>
      <c r="C22" s="58"/>
      <c r="D22" s="58"/>
      <c r="E22" s="4">
        <v>6</v>
      </c>
      <c r="F22" s="4">
        <v>5</v>
      </c>
      <c r="G22" s="4">
        <v>100</v>
      </c>
      <c r="H22" s="7">
        <f>G22/E22*F22</f>
        <v>83.333333333333343</v>
      </c>
      <c r="I22" s="35"/>
      <c r="J22" s="41"/>
      <c r="K22" s="35"/>
      <c r="L22" s="35"/>
      <c r="M22" s="35"/>
      <c r="N22" s="14"/>
    </row>
    <row r="23" spans="1:14" ht="46.5" customHeight="1">
      <c r="B23" s="58" t="s">
        <v>127</v>
      </c>
      <c r="C23" s="58"/>
      <c r="D23" s="58"/>
      <c r="E23" s="4">
        <v>3</v>
      </c>
      <c r="F23" s="4">
        <v>3</v>
      </c>
      <c r="G23" s="4">
        <v>100</v>
      </c>
      <c r="H23" s="7">
        <f>G23/E23*F23</f>
        <v>100</v>
      </c>
      <c r="I23" s="35"/>
      <c r="J23" s="41"/>
      <c r="K23" s="35"/>
      <c r="L23" s="35"/>
      <c r="M23" s="35"/>
      <c r="N23" s="14"/>
    </row>
    <row r="24" spans="1:14" ht="75" customHeight="1">
      <c r="B24" s="58" t="s">
        <v>128</v>
      </c>
      <c r="C24" s="58"/>
      <c r="D24" s="58"/>
      <c r="E24" s="4">
        <v>4</v>
      </c>
      <c r="F24" s="4">
        <v>4</v>
      </c>
      <c r="G24" s="4">
        <v>100</v>
      </c>
      <c r="H24" s="7">
        <f>G24/E24*F24</f>
        <v>100</v>
      </c>
      <c r="I24" s="35"/>
      <c r="J24" s="41"/>
      <c r="K24" s="35"/>
      <c r="L24" s="35"/>
      <c r="M24" s="35"/>
      <c r="N24" s="14"/>
    </row>
    <row r="25" spans="1:14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14"/>
    </row>
    <row r="26" spans="1:14" ht="117.75" customHeight="1">
      <c r="B26" s="59" t="s">
        <v>178</v>
      </c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17"/>
    </row>
    <row r="27" spans="1:14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>
      <c r="B29" s="14" t="s">
        <v>3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>
      <c r="B30" s="14" t="s">
        <v>29</v>
      </c>
      <c r="C30" s="14"/>
      <c r="D30" s="14"/>
      <c r="E30" s="14"/>
      <c r="F30" s="14"/>
      <c r="G30" s="14"/>
      <c r="H30" s="14"/>
      <c r="I30" s="14" t="s">
        <v>4</v>
      </c>
      <c r="J30" s="14"/>
      <c r="K30" s="14"/>
      <c r="L30" s="14"/>
      <c r="M30" s="14"/>
      <c r="N30" s="14"/>
    </row>
    <row r="31" spans="1:14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</sheetData>
  <mergeCells count="13">
    <mergeCell ref="B15:D15"/>
    <mergeCell ref="B1:K2"/>
    <mergeCell ref="B8:D8"/>
    <mergeCell ref="B12:D12"/>
    <mergeCell ref="B13:D13"/>
    <mergeCell ref="B14:D14"/>
    <mergeCell ref="B21:D21"/>
    <mergeCell ref="B22:D22"/>
    <mergeCell ref="B23:D23"/>
    <mergeCell ref="B26:M26"/>
    <mergeCell ref="B16:D16"/>
    <mergeCell ref="B17:D17"/>
    <mergeCell ref="B24:D2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2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7" sqref="H7"/>
    </sheetView>
  </sheetViews>
  <sheetFormatPr defaultRowHeight="15"/>
  <cols>
    <col min="1" max="1" width="40.7109375" customWidth="1"/>
    <col min="2" max="2" width="12.140625" customWidth="1"/>
    <col min="3" max="3" width="11.28515625" customWidth="1"/>
    <col min="4" max="4" width="12" customWidth="1"/>
    <col min="5" max="5" width="15.5703125" customWidth="1"/>
    <col min="6" max="6" width="17.7109375" customWidth="1"/>
    <col min="7" max="7" width="15" customWidth="1"/>
    <col min="8" max="8" width="11.85546875" customWidth="1"/>
    <col min="9" max="9" width="12" customWidth="1"/>
    <col min="10" max="10" width="20" customWidth="1"/>
  </cols>
  <sheetData>
    <row r="1" spans="1:11" ht="46.5" customHeight="1">
      <c r="A1" s="21"/>
      <c r="B1" s="63" t="s">
        <v>111</v>
      </c>
      <c r="C1" s="63"/>
      <c r="D1" s="63"/>
      <c r="E1" s="63"/>
      <c r="F1" s="63"/>
      <c r="G1" s="63"/>
      <c r="H1" s="73" t="s">
        <v>112</v>
      </c>
      <c r="I1" s="73"/>
      <c r="J1" s="73"/>
      <c r="K1" s="86"/>
    </row>
    <row r="2" spans="1:11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33.75" customHeight="1">
      <c r="A3" s="87" t="s">
        <v>7</v>
      </c>
      <c r="B3" s="87" t="s">
        <v>6</v>
      </c>
      <c r="C3" s="87"/>
      <c r="D3" s="87"/>
      <c r="E3" s="88" t="s">
        <v>12</v>
      </c>
      <c r="F3" s="87" t="s">
        <v>92</v>
      </c>
      <c r="G3" s="87" t="s">
        <v>8</v>
      </c>
      <c r="H3" s="87" t="s">
        <v>69</v>
      </c>
      <c r="I3" s="87" t="s">
        <v>129</v>
      </c>
      <c r="J3" s="87" t="s">
        <v>14</v>
      </c>
      <c r="K3" s="4"/>
    </row>
    <row r="4" spans="1:11" ht="112.5" customHeight="1">
      <c r="A4" s="87"/>
      <c r="B4" s="33" t="s">
        <v>10</v>
      </c>
      <c r="C4" s="33" t="s">
        <v>11</v>
      </c>
      <c r="D4" s="12" t="s">
        <v>5</v>
      </c>
      <c r="E4" s="89"/>
      <c r="F4" s="87"/>
      <c r="G4" s="87"/>
      <c r="H4" s="87"/>
      <c r="I4" s="87"/>
      <c r="J4" s="87"/>
      <c r="K4" s="4"/>
    </row>
    <row r="5" spans="1:11" ht="62.25" customHeight="1">
      <c r="A5" s="32" t="s">
        <v>107</v>
      </c>
      <c r="B5" s="33">
        <v>11626.29</v>
      </c>
      <c r="C5" s="33">
        <v>11592.37</v>
      </c>
      <c r="D5" s="10">
        <f>C5/B5</f>
        <v>0.99708247428887464</v>
      </c>
      <c r="E5" s="10" t="s">
        <v>13</v>
      </c>
      <c r="F5" s="44">
        <f>безопасность!H7</f>
        <v>1.17</v>
      </c>
      <c r="G5" s="44">
        <f>безопасность!H20</f>
        <v>0.94444444444444453</v>
      </c>
      <c r="H5" s="44">
        <f>безопасность!H5</f>
        <v>1.0994444444444444</v>
      </c>
      <c r="I5" s="55">
        <v>2</v>
      </c>
      <c r="J5" s="33" t="s">
        <v>130</v>
      </c>
      <c r="K5" s="4"/>
    </row>
    <row r="6" spans="1:11" ht="30">
      <c r="A6" s="33" t="s">
        <v>70</v>
      </c>
      <c r="B6" s="31">
        <v>38178.61</v>
      </c>
      <c r="C6" s="31">
        <v>38138.01</v>
      </c>
      <c r="D6" s="10">
        <f>C6/B6</f>
        <v>0.99893657731384145</v>
      </c>
      <c r="E6" s="10" t="s">
        <v>13</v>
      </c>
      <c r="F6" s="10">
        <f>финансы!H7</f>
        <v>1</v>
      </c>
      <c r="G6" s="24">
        <f>финансы!H18</f>
        <v>1</v>
      </c>
      <c r="H6" s="10">
        <f>финансы!H5</f>
        <v>0.86</v>
      </c>
      <c r="I6" s="56">
        <v>8</v>
      </c>
      <c r="J6" s="33" t="s">
        <v>91</v>
      </c>
      <c r="K6" s="4"/>
    </row>
    <row r="7" spans="1:11" ht="30">
      <c r="A7" s="33" t="s">
        <v>71</v>
      </c>
      <c r="B7" s="31">
        <v>109387.81</v>
      </c>
      <c r="C7" s="31">
        <v>106137.85</v>
      </c>
      <c r="D7" s="10">
        <f t="shared" ref="D7:D13" si="0">C7/B7</f>
        <v>0.97028955968676955</v>
      </c>
      <c r="E7" s="10" t="s">
        <v>13</v>
      </c>
      <c r="F7" s="10">
        <f>культура!G7</f>
        <v>0.85499999999999998</v>
      </c>
      <c r="G7" s="24">
        <f>культура!H17</f>
        <v>1</v>
      </c>
      <c r="H7" s="10">
        <f>культура!H5</f>
        <v>0.86950000000000005</v>
      </c>
      <c r="I7" s="56">
        <v>7</v>
      </c>
      <c r="J7" s="33" t="s">
        <v>91</v>
      </c>
      <c r="K7" s="4"/>
    </row>
    <row r="8" spans="1:11" ht="30">
      <c r="A8" s="33" t="s">
        <v>72</v>
      </c>
      <c r="B8" s="31">
        <v>808532.97</v>
      </c>
      <c r="C8" s="31">
        <v>806926.91</v>
      </c>
      <c r="D8" s="10">
        <f t="shared" si="0"/>
        <v>0.99801361223401941</v>
      </c>
      <c r="E8" s="10" t="s">
        <v>13</v>
      </c>
      <c r="F8" s="10">
        <f>образование!H7</f>
        <v>1</v>
      </c>
      <c r="G8" s="24">
        <f>образование!H21</f>
        <v>0.875</v>
      </c>
      <c r="H8" s="10">
        <f>образование!H5</f>
        <v>0.95750000000000013</v>
      </c>
      <c r="I8" s="56">
        <v>6</v>
      </c>
      <c r="J8" s="34" t="s">
        <v>91</v>
      </c>
      <c r="K8" s="4"/>
    </row>
    <row r="9" spans="1:11" ht="30">
      <c r="A9" s="33" t="s">
        <v>9</v>
      </c>
      <c r="B9" s="31">
        <v>199654.25</v>
      </c>
      <c r="C9" s="31">
        <v>198260.44</v>
      </c>
      <c r="D9" s="10">
        <f t="shared" si="0"/>
        <v>0.99301888139120509</v>
      </c>
      <c r="E9" s="10" t="s">
        <v>13</v>
      </c>
      <c r="F9" s="24">
        <f>социалка!H7</f>
        <v>1</v>
      </c>
      <c r="G9" s="24">
        <f>социалка!H16</f>
        <v>0.95714285714285718</v>
      </c>
      <c r="H9" s="10">
        <f>социалка!H5</f>
        <v>0.99571428571428577</v>
      </c>
      <c r="I9" s="23">
        <v>5</v>
      </c>
      <c r="J9" s="33" t="s">
        <v>91</v>
      </c>
      <c r="K9" s="4"/>
    </row>
    <row r="10" spans="1:11" ht="34.5" customHeight="1">
      <c r="A10" s="33" t="s">
        <v>73</v>
      </c>
      <c r="B10" s="31">
        <v>530</v>
      </c>
      <c r="C10" s="31">
        <v>518.34</v>
      </c>
      <c r="D10" s="10">
        <f t="shared" si="0"/>
        <v>0.97800000000000009</v>
      </c>
      <c r="E10" s="10" t="s">
        <v>13</v>
      </c>
      <c r="F10" s="24">
        <f>молодежь!H7</f>
        <v>1</v>
      </c>
      <c r="G10" s="24">
        <f>молодежь!H16</f>
        <v>0.99450000000000005</v>
      </c>
      <c r="H10" s="10">
        <f>молодежь!H5</f>
        <v>0.99945000000000006</v>
      </c>
      <c r="I10" s="23">
        <v>4</v>
      </c>
      <c r="J10" s="33" t="s">
        <v>91</v>
      </c>
      <c r="K10" s="4"/>
    </row>
    <row r="11" spans="1:11" ht="47.25" customHeight="1">
      <c r="A11" s="33" t="s">
        <v>77</v>
      </c>
      <c r="B11" s="31">
        <v>222433.12</v>
      </c>
      <c r="C11" s="31">
        <v>195100.27</v>
      </c>
      <c r="D11" s="10">
        <f t="shared" si="0"/>
        <v>0.87711879417957184</v>
      </c>
      <c r="E11" s="10" t="s">
        <v>106</v>
      </c>
      <c r="F11" s="10">
        <f>благоустройство!H7</f>
        <v>0.85871399999999998</v>
      </c>
      <c r="G11" s="24">
        <f>благоустройство!H20</f>
        <v>0.90833333333333333</v>
      </c>
      <c r="H11" s="10">
        <f>благоустройство!H5</f>
        <v>0.85019033333333338</v>
      </c>
      <c r="I11" s="56">
        <v>9</v>
      </c>
      <c r="J11" s="52" t="s">
        <v>91</v>
      </c>
      <c r="K11" s="4"/>
    </row>
    <row r="12" spans="1:11" ht="105">
      <c r="A12" s="33" t="s">
        <v>74</v>
      </c>
      <c r="B12" s="31">
        <v>177600</v>
      </c>
      <c r="C12" s="31">
        <v>176960</v>
      </c>
      <c r="D12" s="10">
        <f t="shared" si="0"/>
        <v>0.99639639639639643</v>
      </c>
      <c r="E12" s="10" t="s">
        <v>13</v>
      </c>
      <c r="F12" s="10">
        <f>экономика!G7</f>
        <v>1.33</v>
      </c>
      <c r="G12" s="24">
        <f>экономика!H19</f>
        <v>0.91666666666666674</v>
      </c>
      <c r="H12" s="10">
        <f>экономика!H5</f>
        <v>1.1766666666666667</v>
      </c>
      <c r="I12" s="56">
        <v>1</v>
      </c>
      <c r="J12" s="33" t="s">
        <v>130</v>
      </c>
      <c r="K12" s="4"/>
    </row>
    <row r="13" spans="1:11" ht="60">
      <c r="A13" s="48" t="s">
        <v>108</v>
      </c>
      <c r="B13" s="31">
        <v>677.66</v>
      </c>
      <c r="C13" s="31">
        <v>677.66</v>
      </c>
      <c r="D13" s="10">
        <f t="shared" si="0"/>
        <v>1</v>
      </c>
      <c r="E13" s="10" t="s">
        <v>13</v>
      </c>
      <c r="F13" s="10">
        <f>наркоманы!H7</f>
        <v>1</v>
      </c>
      <c r="G13" s="24">
        <f>наркоманы!H17</f>
        <v>1</v>
      </c>
      <c r="H13" s="10">
        <f>наркоманы!H5</f>
        <v>1</v>
      </c>
      <c r="I13" s="56">
        <v>3</v>
      </c>
      <c r="J13" s="33" t="s">
        <v>91</v>
      </c>
      <c r="K13" s="4"/>
    </row>
    <row r="14" spans="1:11">
      <c r="A14" s="22"/>
      <c r="B14" s="26"/>
      <c r="C14" s="26"/>
      <c r="D14" s="4"/>
      <c r="E14" s="4"/>
      <c r="F14" s="4"/>
      <c r="G14" s="4"/>
      <c r="H14" s="4"/>
      <c r="I14" s="4"/>
      <c r="J14" s="4"/>
      <c r="K14" s="4"/>
    </row>
    <row r="15" spans="1:11">
      <c r="A15" s="73" t="s">
        <v>33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ht="37.5" customHeight="1">
      <c r="A16" s="73"/>
      <c r="B16" s="4"/>
      <c r="C16" s="4"/>
      <c r="D16" s="4"/>
      <c r="E16" s="4" t="s">
        <v>4</v>
      </c>
      <c r="F16" s="4"/>
      <c r="G16" s="4"/>
      <c r="H16" s="4"/>
      <c r="I16" s="4" t="s">
        <v>4</v>
      </c>
      <c r="J16" s="4"/>
      <c r="K16" s="4"/>
    </row>
    <row r="17" spans="1:1">
      <c r="A17" s="3"/>
    </row>
    <row r="18" spans="1:1">
      <c r="A18" s="3"/>
    </row>
    <row r="19" spans="1:1">
      <c r="A19" s="3"/>
    </row>
    <row r="20" spans="1:1">
      <c r="A20" s="3"/>
    </row>
  </sheetData>
  <mergeCells count="11">
    <mergeCell ref="A15:A16"/>
    <mergeCell ref="H3:H4"/>
    <mergeCell ref="I3:I4"/>
    <mergeCell ref="J3:J4"/>
    <mergeCell ref="E3:E4"/>
    <mergeCell ref="B1:G1"/>
    <mergeCell ref="H1:K1"/>
    <mergeCell ref="B3:D3"/>
    <mergeCell ref="A3:A4"/>
    <mergeCell ref="F3:F4"/>
    <mergeCell ref="G3:G4"/>
  </mergeCells>
  <pageMargins left="0.70866141732283472" right="0.70866141732283472" top="0.19685039370078741" bottom="0.19685039370078741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S29"/>
  <sheetViews>
    <sheetView workbookViewId="0">
      <selection activeCell="E8" sqref="E8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0.5703125" customWidth="1"/>
    <col min="6" max="6" width="10.28515625" customWidth="1"/>
    <col min="7" max="7" width="10.85546875" customWidth="1"/>
  </cols>
  <sheetData>
    <row r="1" spans="1:19">
      <c r="B1" s="63" t="s">
        <v>135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  <c r="N1" s="14"/>
    </row>
    <row r="2" spans="1:19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  <c r="N2" s="14"/>
    </row>
    <row r="3" spans="1:19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14"/>
    </row>
    <row r="4" spans="1:19">
      <c r="B4" s="4"/>
      <c r="C4" s="4"/>
      <c r="D4" s="4"/>
      <c r="E4" s="4"/>
      <c r="F4" s="4"/>
      <c r="G4" s="4"/>
      <c r="H4" s="4"/>
      <c r="I4" s="4" t="s">
        <v>37</v>
      </c>
      <c r="J4" s="4" t="s">
        <v>38</v>
      </c>
      <c r="K4" s="4" t="s">
        <v>39</v>
      </c>
      <c r="L4" s="4"/>
      <c r="M4" s="4"/>
      <c r="N4" s="14"/>
    </row>
    <row r="5" spans="1:19" ht="15.75">
      <c r="B5" s="15" t="s">
        <v>44</v>
      </c>
      <c r="C5" s="15"/>
      <c r="D5" s="15"/>
      <c r="E5" s="15"/>
      <c r="F5" s="15"/>
      <c r="G5" s="15"/>
      <c r="H5" s="27">
        <f>I5*H7+J5*H10+K5*H18</f>
        <v>0.86</v>
      </c>
      <c r="I5" s="5">
        <v>0.5</v>
      </c>
      <c r="J5" s="4">
        <v>0.4</v>
      </c>
      <c r="K5" s="4">
        <v>0.1</v>
      </c>
      <c r="L5" s="4"/>
      <c r="M5" s="4"/>
      <c r="N5" s="14"/>
    </row>
    <row r="6" spans="1:19">
      <c r="B6" s="13"/>
      <c r="C6" s="13"/>
      <c r="D6" s="13"/>
      <c r="E6" s="13"/>
      <c r="F6" s="13"/>
      <c r="G6" s="13"/>
      <c r="H6" s="13"/>
      <c r="I6" s="13"/>
      <c r="J6" s="4"/>
      <c r="K6" s="4"/>
      <c r="L6" s="4"/>
      <c r="M6" s="4"/>
      <c r="N6" s="14"/>
    </row>
    <row r="7" spans="1:19" ht="15.75" thickBot="1">
      <c r="B7" s="5" t="s">
        <v>0</v>
      </c>
      <c r="C7" s="5"/>
      <c r="D7" s="5"/>
      <c r="E7" s="5"/>
      <c r="F7" s="5"/>
      <c r="G7" s="5" t="s">
        <v>37</v>
      </c>
      <c r="H7" s="5">
        <v>1</v>
      </c>
      <c r="I7" s="37"/>
      <c r="J7" s="35"/>
      <c r="K7" s="35"/>
      <c r="L7" s="35"/>
      <c r="M7" s="35"/>
      <c r="N7" s="14"/>
    </row>
    <row r="8" spans="1:19" ht="97.5" customHeight="1">
      <c r="B8" s="64" t="s">
        <v>56</v>
      </c>
      <c r="C8" s="65"/>
      <c r="D8" s="65"/>
      <c r="E8" s="9" t="s">
        <v>93</v>
      </c>
      <c r="F8" s="13"/>
      <c r="G8" s="13"/>
      <c r="H8" s="13"/>
      <c r="I8" s="37"/>
      <c r="J8" s="35"/>
      <c r="K8" s="35"/>
      <c r="L8" s="35"/>
      <c r="M8" s="35"/>
      <c r="N8" s="14"/>
    </row>
    <row r="9" spans="1:19"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14"/>
    </row>
    <row r="10" spans="1:19">
      <c r="B10" s="5" t="s">
        <v>34</v>
      </c>
      <c r="C10" s="5"/>
      <c r="D10" s="5"/>
      <c r="E10" s="5"/>
      <c r="F10" s="5"/>
      <c r="G10" s="5" t="s">
        <v>38</v>
      </c>
      <c r="H10" s="5">
        <f>J12*K12+J13*K13+J14*K14+J15*K15</f>
        <v>0.64999999999999991</v>
      </c>
      <c r="I10" s="4"/>
      <c r="J10" s="4"/>
      <c r="K10" s="4"/>
      <c r="L10" s="4"/>
      <c r="M10" s="35"/>
      <c r="N10" s="14"/>
    </row>
    <row r="11" spans="1:19" ht="15.75" thickBot="1">
      <c r="B11" s="4"/>
      <c r="C11" s="4"/>
      <c r="D11" s="4"/>
      <c r="E11" s="4"/>
      <c r="F11" s="4"/>
      <c r="G11" s="4"/>
      <c r="H11" s="4"/>
      <c r="I11" s="4"/>
      <c r="J11" s="4" t="s">
        <v>35</v>
      </c>
      <c r="K11" s="4" t="s">
        <v>36</v>
      </c>
      <c r="L11" s="4"/>
      <c r="M11" s="35"/>
      <c r="N11" s="14"/>
    </row>
    <row r="12" spans="1:19" ht="33.75" customHeight="1">
      <c r="A12">
        <v>1</v>
      </c>
      <c r="B12" s="66" t="s">
        <v>53</v>
      </c>
      <c r="C12" s="67"/>
      <c r="D12" s="67"/>
      <c r="E12" s="6" t="s">
        <v>76</v>
      </c>
      <c r="F12" s="6"/>
      <c r="G12" s="6"/>
      <c r="H12" s="6"/>
      <c r="I12" s="6"/>
      <c r="J12" s="6">
        <v>0.5</v>
      </c>
      <c r="K12" s="6">
        <v>0.3</v>
      </c>
      <c r="L12" s="6"/>
      <c r="M12" s="39"/>
      <c r="N12" s="1"/>
      <c r="O12" s="1"/>
      <c r="P12" s="1"/>
      <c r="Q12" s="1"/>
      <c r="R12" s="1"/>
    </row>
    <row r="13" spans="1:19" ht="62.25" customHeight="1">
      <c r="A13">
        <v>2</v>
      </c>
      <c r="B13" s="61" t="s">
        <v>50</v>
      </c>
      <c r="C13" s="68"/>
      <c r="D13" s="68"/>
      <c r="E13" s="6" t="s">
        <v>94</v>
      </c>
      <c r="F13" s="6"/>
      <c r="G13" s="6"/>
      <c r="H13" s="6"/>
      <c r="I13" s="6"/>
      <c r="J13" s="6">
        <v>1</v>
      </c>
      <c r="K13" s="6">
        <v>0.3</v>
      </c>
      <c r="L13" s="39"/>
      <c r="M13" s="39"/>
      <c r="N13" s="1"/>
      <c r="O13" s="1"/>
      <c r="P13" s="1"/>
      <c r="Q13" s="1"/>
      <c r="R13" s="1"/>
      <c r="S13" s="2"/>
    </row>
    <row r="14" spans="1:19" ht="30.75" customHeight="1">
      <c r="A14">
        <v>3</v>
      </c>
      <c r="B14" s="61" t="s">
        <v>46</v>
      </c>
      <c r="C14" s="62"/>
      <c r="D14" s="62"/>
      <c r="E14" s="6" t="s">
        <v>28</v>
      </c>
      <c r="F14" s="6"/>
      <c r="G14" s="6"/>
      <c r="H14" s="6"/>
      <c r="I14" s="6"/>
      <c r="J14" s="6">
        <v>1</v>
      </c>
      <c r="K14" s="6">
        <v>0.2</v>
      </c>
      <c r="L14" s="39"/>
      <c r="M14" s="39"/>
      <c r="N14" s="1"/>
      <c r="O14" s="1"/>
      <c r="P14" s="1"/>
      <c r="Q14" s="1"/>
      <c r="R14" s="1"/>
      <c r="S14" s="2"/>
    </row>
    <row r="15" spans="1:19" ht="72" customHeight="1">
      <c r="A15">
        <v>4</v>
      </c>
      <c r="B15" s="61" t="s">
        <v>47</v>
      </c>
      <c r="C15" s="62"/>
      <c r="D15" s="62"/>
      <c r="E15" s="6" t="s">
        <v>136</v>
      </c>
      <c r="F15" s="6"/>
      <c r="G15" s="6"/>
      <c r="H15" s="6"/>
      <c r="I15" s="6"/>
      <c r="J15" s="6">
        <v>0</v>
      </c>
      <c r="K15" s="6">
        <v>0.2</v>
      </c>
      <c r="L15" s="39"/>
      <c r="M15" s="39"/>
      <c r="N15" s="1"/>
      <c r="O15" s="1"/>
      <c r="P15" s="1"/>
      <c r="Q15" s="1"/>
      <c r="R15" s="1"/>
      <c r="S15" s="2"/>
    </row>
    <row r="16" spans="1:19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14"/>
    </row>
    <row r="17" spans="2:14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14"/>
    </row>
    <row r="18" spans="2:14">
      <c r="B18" s="5" t="s">
        <v>40</v>
      </c>
      <c r="C18" s="5"/>
      <c r="D18" s="5"/>
      <c r="E18" s="5"/>
      <c r="F18" s="5"/>
      <c r="G18" s="5" t="s">
        <v>39</v>
      </c>
      <c r="H18" s="16">
        <v>1</v>
      </c>
      <c r="I18" s="5" t="s">
        <v>43</v>
      </c>
      <c r="J18" s="36"/>
      <c r="K18" s="35"/>
      <c r="L18" s="35"/>
      <c r="M18" s="35"/>
      <c r="N18" s="14"/>
    </row>
    <row r="19" spans="2:14" ht="42.75" customHeight="1">
      <c r="B19" s="57" t="s">
        <v>45</v>
      </c>
      <c r="C19" s="57"/>
      <c r="D19" s="57"/>
      <c r="E19" s="11" t="s">
        <v>41</v>
      </c>
      <c r="F19" s="11" t="s">
        <v>42</v>
      </c>
      <c r="G19" s="13"/>
      <c r="H19" s="13"/>
      <c r="I19" s="13"/>
      <c r="J19" s="37"/>
      <c r="K19" s="35"/>
      <c r="L19" s="35"/>
      <c r="M19" s="35"/>
      <c r="N19" s="14"/>
    </row>
    <row r="20" spans="2:14" ht="48.75" customHeight="1">
      <c r="B20" s="58" t="s">
        <v>48</v>
      </c>
      <c r="C20" s="58"/>
      <c r="D20" s="58"/>
      <c r="E20" s="4">
        <v>7</v>
      </c>
      <c r="F20" s="4">
        <v>7</v>
      </c>
      <c r="G20" s="4">
        <v>100</v>
      </c>
      <c r="H20" s="7">
        <f>G20/E20*F20</f>
        <v>100</v>
      </c>
      <c r="I20" s="35"/>
      <c r="J20" s="41"/>
      <c r="K20" s="35"/>
      <c r="L20" s="35"/>
      <c r="M20" s="35"/>
      <c r="N20" s="14"/>
    </row>
    <row r="21" spans="2:14" ht="46.5" customHeight="1">
      <c r="B21" s="58" t="s">
        <v>49</v>
      </c>
      <c r="C21" s="58"/>
      <c r="D21" s="58"/>
      <c r="E21" s="4">
        <v>1</v>
      </c>
      <c r="F21" s="4">
        <v>1</v>
      </c>
      <c r="G21" s="4">
        <v>100</v>
      </c>
      <c r="H21" s="7">
        <f>G21/E21*F21</f>
        <v>100</v>
      </c>
      <c r="I21" s="35"/>
      <c r="J21" s="41"/>
      <c r="K21" s="35"/>
      <c r="L21" s="35"/>
      <c r="M21" s="35"/>
      <c r="N21" s="14"/>
    </row>
    <row r="22" spans="2:14">
      <c r="B22" s="35"/>
      <c r="C22" s="35"/>
      <c r="D22" s="35"/>
      <c r="E22" s="35"/>
      <c r="F22" s="35"/>
      <c r="G22" s="35"/>
      <c r="H22" s="41"/>
      <c r="I22" s="35"/>
      <c r="J22" s="41"/>
      <c r="K22" s="35"/>
      <c r="L22" s="35"/>
      <c r="M22" s="35"/>
      <c r="N22" s="14"/>
    </row>
    <row r="23" spans="2:14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14"/>
    </row>
    <row r="24" spans="2:14" ht="158.25" customHeight="1">
      <c r="B24" s="60" t="s">
        <v>137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17"/>
    </row>
    <row r="25" spans="2:14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</row>
    <row r="26" spans="2:14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  <row r="27" spans="2:14">
      <c r="B27" s="14" t="s">
        <v>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2:14">
      <c r="B28" s="14" t="s">
        <v>29</v>
      </c>
      <c r="C28" s="14"/>
      <c r="D28" s="14"/>
      <c r="E28" s="14"/>
      <c r="F28" s="14"/>
      <c r="G28" s="14"/>
      <c r="H28" s="14"/>
      <c r="I28" s="14" t="s">
        <v>4</v>
      </c>
      <c r="J28" s="14"/>
      <c r="K28" s="14"/>
      <c r="L28" s="14"/>
      <c r="M28" s="14"/>
      <c r="N28" s="14"/>
    </row>
    <row r="29" spans="2:14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</sheetData>
  <mergeCells count="10">
    <mergeCell ref="B24:M24"/>
    <mergeCell ref="B1:K2"/>
    <mergeCell ref="B12:D12"/>
    <mergeCell ref="B13:D13"/>
    <mergeCell ref="B14:D14"/>
    <mergeCell ref="B15:D15"/>
    <mergeCell ref="B8:D8"/>
    <mergeCell ref="B20:D20"/>
    <mergeCell ref="B21:D21"/>
    <mergeCell ref="B19:D19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S30"/>
  <sheetViews>
    <sheetView tabSelected="1" workbookViewId="0">
      <selection activeCell="Q15" sqref="Q15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8.5703125" customWidth="1"/>
  </cols>
  <sheetData>
    <row r="1" spans="1:19">
      <c r="B1" s="63" t="s">
        <v>148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</row>
    <row r="2" spans="1:19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</row>
    <row r="3" spans="1:19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9">
      <c r="B4" s="4"/>
      <c r="C4" s="4"/>
      <c r="D4" s="4"/>
      <c r="E4" s="4"/>
      <c r="F4" s="4"/>
      <c r="G4" s="4"/>
      <c r="H4" s="4"/>
      <c r="I4" s="4" t="s">
        <v>37</v>
      </c>
      <c r="J4" s="4" t="s">
        <v>38</v>
      </c>
      <c r="K4" s="4" t="s">
        <v>39</v>
      </c>
      <c r="L4" s="4"/>
      <c r="M4" s="4"/>
    </row>
    <row r="5" spans="1:19" ht="15.75">
      <c r="B5" s="15" t="s">
        <v>44</v>
      </c>
      <c r="C5" s="5"/>
      <c r="D5" s="5"/>
      <c r="E5" s="5"/>
      <c r="F5" s="5"/>
      <c r="G5" s="5"/>
      <c r="H5" s="20">
        <f>G7*I5+H10*J5+H17*K5</f>
        <v>0.86950000000000005</v>
      </c>
      <c r="I5" s="5">
        <v>0.5</v>
      </c>
      <c r="J5" s="4">
        <v>0.4</v>
      </c>
      <c r="K5" s="4">
        <v>0.1</v>
      </c>
      <c r="L5" s="4"/>
      <c r="M5" s="4"/>
    </row>
    <row r="6" spans="1:19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9">
      <c r="B7" s="5" t="s">
        <v>0</v>
      </c>
      <c r="C7" s="5"/>
      <c r="D7" s="5"/>
      <c r="E7" s="5"/>
      <c r="F7" s="5" t="s">
        <v>37</v>
      </c>
      <c r="G7" s="4">
        <v>0.85499999999999998</v>
      </c>
      <c r="H7" s="4"/>
      <c r="I7" s="4"/>
      <c r="J7" s="4"/>
      <c r="K7" s="4"/>
      <c r="L7" s="4"/>
      <c r="M7" s="4"/>
    </row>
    <row r="8" spans="1:19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9" ht="72.75" customHeight="1">
      <c r="B9" s="71" t="s">
        <v>95</v>
      </c>
      <c r="C9" s="71"/>
      <c r="D9" s="71"/>
      <c r="E9" s="9" t="s">
        <v>180</v>
      </c>
      <c r="F9" s="39"/>
      <c r="G9" s="39"/>
      <c r="H9" s="39"/>
      <c r="I9" s="39"/>
      <c r="J9" s="6"/>
      <c r="K9" s="6"/>
      <c r="L9" s="6"/>
      <c r="M9" s="6"/>
      <c r="N9" s="1"/>
      <c r="O9" s="1"/>
      <c r="P9" s="1"/>
      <c r="Q9" s="1"/>
      <c r="R9" s="1"/>
    </row>
    <row r="10" spans="1:19" ht="28.5" customHeight="1">
      <c r="B10" s="5" t="s">
        <v>34</v>
      </c>
      <c r="C10" s="5"/>
      <c r="D10" s="5"/>
      <c r="E10" s="5"/>
      <c r="F10" s="5"/>
      <c r="G10" s="5" t="s">
        <v>38</v>
      </c>
      <c r="H10" s="29">
        <f>(I12*J12)+(I13*J13)+(I14*J14)+(I15*J15)</f>
        <v>0.85499999999999998</v>
      </c>
      <c r="I10" s="6"/>
      <c r="J10" s="6"/>
      <c r="K10" s="6"/>
      <c r="L10" s="6"/>
      <c r="M10" s="6"/>
      <c r="N10" s="1"/>
      <c r="O10" s="1"/>
      <c r="P10" s="1"/>
      <c r="Q10" s="1"/>
      <c r="R10" s="1"/>
    </row>
    <row r="11" spans="1:19" ht="17.25" customHeight="1">
      <c r="B11" s="13"/>
      <c r="C11" s="13"/>
      <c r="D11" s="13"/>
      <c r="E11" s="13"/>
      <c r="F11" s="13"/>
      <c r="G11" s="13"/>
      <c r="H11" s="6"/>
      <c r="I11" s="4" t="s">
        <v>35</v>
      </c>
      <c r="J11" s="4" t="s">
        <v>36</v>
      </c>
      <c r="K11" s="6"/>
      <c r="L11" s="6"/>
      <c r="M11" s="6"/>
      <c r="N11" s="1"/>
      <c r="O11" s="1"/>
      <c r="P11" s="1"/>
      <c r="Q11" s="1"/>
      <c r="R11" s="1"/>
    </row>
    <row r="12" spans="1:19" ht="63" customHeight="1">
      <c r="A12">
        <v>1</v>
      </c>
      <c r="B12" s="71" t="s">
        <v>96</v>
      </c>
      <c r="C12" s="71"/>
      <c r="D12" s="71"/>
      <c r="E12" s="6" t="s">
        <v>149</v>
      </c>
      <c r="F12" s="6"/>
      <c r="G12" s="6"/>
      <c r="H12" s="6"/>
      <c r="I12" s="6">
        <v>0.75</v>
      </c>
      <c r="J12" s="6">
        <v>0.25</v>
      </c>
      <c r="K12" s="6"/>
      <c r="L12" s="6"/>
      <c r="M12" s="6"/>
      <c r="N12" s="1"/>
      <c r="O12" s="1"/>
      <c r="P12" s="1"/>
      <c r="Q12" s="1"/>
      <c r="R12" s="1"/>
      <c r="S12" s="2"/>
    </row>
    <row r="13" spans="1:19" ht="30.75" customHeight="1">
      <c r="A13">
        <v>2</v>
      </c>
      <c r="B13" s="71" t="s">
        <v>97</v>
      </c>
      <c r="C13" s="72"/>
      <c r="D13" s="72"/>
      <c r="E13" s="6" t="s">
        <v>32</v>
      </c>
      <c r="F13" s="6"/>
      <c r="G13" s="6"/>
      <c r="H13" s="6"/>
      <c r="I13" s="6">
        <v>0.67</v>
      </c>
      <c r="J13" s="6">
        <v>0.25</v>
      </c>
      <c r="K13" s="6"/>
      <c r="L13" s="6"/>
      <c r="M13" s="6"/>
      <c r="N13" s="1"/>
      <c r="O13" s="1"/>
      <c r="P13" s="1"/>
      <c r="Q13" s="1"/>
      <c r="R13" s="1"/>
      <c r="S13" s="2"/>
    </row>
    <row r="14" spans="1:19" ht="63" customHeight="1">
      <c r="A14">
        <v>3</v>
      </c>
      <c r="B14" s="71" t="s">
        <v>98</v>
      </c>
      <c r="C14" s="72"/>
      <c r="D14" s="72"/>
      <c r="E14" s="6" t="s">
        <v>20</v>
      </c>
      <c r="F14" s="6"/>
      <c r="G14" s="6"/>
      <c r="H14" s="6"/>
      <c r="I14" s="6">
        <v>1</v>
      </c>
      <c r="J14" s="6">
        <v>0.25</v>
      </c>
      <c r="K14" s="6"/>
      <c r="L14" s="6"/>
      <c r="M14" s="6"/>
      <c r="N14" s="1"/>
      <c r="O14" s="1"/>
      <c r="P14" s="1"/>
      <c r="Q14" s="1"/>
      <c r="R14" s="1"/>
      <c r="S14" s="2"/>
    </row>
    <row r="15" spans="1:19" ht="75.75" customHeight="1">
      <c r="A15">
        <v>4</v>
      </c>
      <c r="B15" s="71" t="s">
        <v>99</v>
      </c>
      <c r="C15" s="72"/>
      <c r="D15" s="72"/>
      <c r="E15" s="9" t="s">
        <v>52</v>
      </c>
      <c r="F15" s="6"/>
      <c r="G15" s="6"/>
      <c r="H15" s="6"/>
      <c r="I15" s="6">
        <v>1</v>
      </c>
      <c r="J15" s="6">
        <v>0.25</v>
      </c>
      <c r="K15" s="6"/>
      <c r="L15" s="6"/>
      <c r="M15" s="6"/>
      <c r="N15" s="1"/>
      <c r="O15" s="1"/>
      <c r="P15" s="1"/>
      <c r="Q15" s="1"/>
      <c r="R15" s="1"/>
      <c r="S15" s="2"/>
    </row>
    <row r="16" spans="1:19">
      <c r="B16" s="35"/>
      <c r="C16" s="35"/>
      <c r="D16" s="35"/>
      <c r="E16" s="35"/>
      <c r="F16" s="35"/>
      <c r="G16" s="35"/>
      <c r="H16" s="35"/>
      <c r="I16" s="35"/>
      <c r="J16" s="4"/>
      <c r="K16" s="4"/>
      <c r="L16" s="4"/>
      <c r="M16" s="4"/>
    </row>
    <row r="17" spans="2:13">
      <c r="B17" s="5" t="s">
        <v>40</v>
      </c>
      <c r="C17" s="5"/>
      <c r="D17" s="5"/>
      <c r="E17" s="5"/>
      <c r="F17" s="5"/>
      <c r="G17" s="5" t="s">
        <v>39</v>
      </c>
      <c r="H17" s="16">
        <v>1</v>
      </c>
      <c r="I17" s="5" t="s">
        <v>51</v>
      </c>
      <c r="J17" s="5"/>
      <c r="K17" s="4"/>
      <c r="L17" s="4"/>
      <c r="M17" s="4"/>
    </row>
    <row r="18" spans="2:13" ht="55.5" customHeight="1">
      <c r="B18" s="57" t="s">
        <v>45</v>
      </c>
      <c r="C18" s="57"/>
      <c r="D18" s="57"/>
      <c r="E18" s="11" t="s">
        <v>41</v>
      </c>
      <c r="F18" s="11" t="s">
        <v>42</v>
      </c>
      <c r="G18" s="13"/>
      <c r="H18" s="13"/>
      <c r="I18" s="13"/>
      <c r="J18" s="13"/>
      <c r="K18" s="4"/>
      <c r="L18" s="4"/>
      <c r="M18" s="4"/>
    </row>
    <row r="19" spans="2:13" ht="48" customHeight="1">
      <c r="B19" s="58" t="s">
        <v>100</v>
      </c>
      <c r="C19" s="58"/>
      <c r="D19" s="58"/>
      <c r="E19" s="4">
        <v>4</v>
      </c>
      <c r="F19" s="4">
        <v>4</v>
      </c>
      <c r="G19" s="4">
        <v>100</v>
      </c>
      <c r="H19" s="7">
        <f>G19/E19*F19</f>
        <v>100</v>
      </c>
      <c r="I19" s="4"/>
      <c r="J19" s="7"/>
      <c r="K19" s="4"/>
      <c r="L19" s="4"/>
      <c r="M19" s="4"/>
    </row>
    <row r="20" spans="2:13" ht="48" customHeight="1">
      <c r="B20" s="58" t="s">
        <v>101</v>
      </c>
      <c r="C20" s="58"/>
      <c r="D20" s="58"/>
      <c r="E20" s="4">
        <v>3</v>
      </c>
      <c r="F20" s="4">
        <v>3</v>
      </c>
      <c r="G20" s="4">
        <v>100</v>
      </c>
      <c r="H20" s="7">
        <f t="shared" ref="H20:H21" si="0">G20/E20*F20</f>
        <v>100</v>
      </c>
      <c r="I20" s="4"/>
      <c r="J20" s="7"/>
      <c r="K20" s="4"/>
      <c r="L20" s="4"/>
      <c r="M20" s="4"/>
    </row>
    <row r="21" spans="2:13" ht="43.5" customHeight="1">
      <c r="B21" s="58" t="s">
        <v>102</v>
      </c>
      <c r="C21" s="58"/>
      <c r="D21" s="58"/>
      <c r="E21" s="4">
        <v>2</v>
      </c>
      <c r="F21" s="4">
        <v>2</v>
      </c>
      <c r="G21" s="4">
        <v>100</v>
      </c>
      <c r="H21" s="7">
        <f t="shared" si="0"/>
        <v>100</v>
      </c>
      <c r="I21" s="4"/>
      <c r="J21" s="7"/>
      <c r="K21" s="4"/>
      <c r="L21" s="4"/>
      <c r="M21" s="4"/>
    </row>
    <row r="22" spans="2:13" ht="45" customHeight="1">
      <c r="B22" s="58" t="s">
        <v>49</v>
      </c>
      <c r="C22" s="58"/>
      <c r="D22" s="58"/>
      <c r="E22" s="4">
        <v>3</v>
      </c>
      <c r="F22" s="4">
        <v>3</v>
      </c>
      <c r="G22" s="4">
        <v>100</v>
      </c>
      <c r="H22" s="7">
        <f>G22/E22*F22</f>
        <v>100</v>
      </c>
      <c r="I22" s="4"/>
      <c r="J22" s="7"/>
      <c r="K22" s="4"/>
      <c r="L22" s="4"/>
      <c r="M22" s="4"/>
    </row>
    <row r="23" spans="2:13">
      <c r="B23" s="40"/>
      <c r="C23" s="40"/>
      <c r="D23" s="40"/>
      <c r="E23" s="40"/>
      <c r="F23" s="40"/>
      <c r="G23" s="40"/>
      <c r="H23" s="40"/>
      <c r="I23" s="40"/>
      <c r="J23" s="28"/>
      <c r="K23" s="4"/>
      <c r="L23" s="4"/>
      <c r="M23" s="4"/>
    </row>
    <row r="24" spans="2:13">
      <c r="B24" s="19" t="s">
        <v>2</v>
      </c>
      <c r="C24" s="5"/>
      <c r="D24" s="5"/>
      <c r="E24" s="5"/>
      <c r="F24" s="4"/>
      <c r="G24" s="4"/>
      <c r="H24" s="4"/>
      <c r="I24" s="4"/>
      <c r="J24" s="4"/>
      <c r="K24" s="4"/>
      <c r="L24" s="4"/>
      <c r="M24" s="4"/>
    </row>
    <row r="25" spans="2:13" ht="15" customHeight="1">
      <c r="B25" s="69" t="s">
        <v>181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2:13" ht="81.75" customHeight="1"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</row>
    <row r="27" spans="2:13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2:13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2:13">
      <c r="B29" s="4" t="s">
        <v>3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2:13">
      <c r="B30" s="4" t="s">
        <v>29</v>
      </c>
      <c r="C30" s="4"/>
      <c r="D30" s="4"/>
      <c r="E30" s="4"/>
      <c r="F30" s="4"/>
      <c r="G30" s="4"/>
      <c r="H30" s="4"/>
      <c r="I30" s="4" t="s">
        <v>4</v>
      </c>
      <c r="J30" s="4"/>
      <c r="K30" s="4"/>
      <c r="L30" s="4"/>
      <c r="M30" s="4"/>
    </row>
  </sheetData>
  <mergeCells count="12">
    <mergeCell ref="B21:D21"/>
    <mergeCell ref="B25:M26"/>
    <mergeCell ref="B1:K2"/>
    <mergeCell ref="B9:D9"/>
    <mergeCell ref="B12:D12"/>
    <mergeCell ref="B13:D13"/>
    <mergeCell ref="B14:D14"/>
    <mergeCell ref="B15:D15"/>
    <mergeCell ref="B18:D18"/>
    <mergeCell ref="B19:D19"/>
    <mergeCell ref="B22:D22"/>
    <mergeCell ref="B20:D20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</sheetPr>
  <dimension ref="A1:R33"/>
  <sheetViews>
    <sheetView topLeftCell="A22" workbookViewId="0">
      <selection activeCell="B29" sqref="B29:M30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1" customWidth="1"/>
    <col min="6" max="6" width="5.140625" customWidth="1"/>
    <col min="7" max="7" width="15.85546875" customWidth="1"/>
    <col min="8" max="8" width="10" bestFit="1" customWidth="1"/>
    <col min="11" max="11" width="6.85546875" customWidth="1"/>
  </cols>
  <sheetData>
    <row r="1" spans="1:18">
      <c r="B1" s="63" t="s">
        <v>150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</row>
    <row r="2" spans="1:18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</row>
    <row r="3" spans="1:18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8">
      <c r="B4" s="4"/>
      <c r="C4" s="4"/>
      <c r="D4" s="4"/>
      <c r="E4" s="4"/>
      <c r="F4" s="4"/>
      <c r="G4" s="4"/>
      <c r="H4" s="4"/>
      <c r="I4" s="4" t="s">
        <v>37</v>
      </c>
      <c r="J4" s="4" t="s">
        <v>38</v>
      </c>
      <c r="K4" s="4" t="s">
        <v>39</v>
      </c>
      <c r="L4" s="4"/>
      <c r="M4" s="4"/>
    </row>
    <row r="5" spans="1:18" ht="15.75">
      <c r="B5" s="15" t="s">
        <v>44</v>
      </c>
      <c r="C5" s="15"/>
      <c r="D5" s="15"/>
      <c r="E5" s="15"/>
      <c r="F5" s="15"/>
      <c r="G5" s="15"/>
      <c r="H5" s="18">
        <f>I5*H7+J5*H11+K5*H21</f>
        <v>0.95750000000000013</v>
      </c>
      <c r="I5" s="5">
        <v>0.5</v>
      </c>
      <c r="J5" s="4">
        <v>0.4</v>
      </c>
      <c r="K5" s="4">
        <v>0.1</v>
      </c>
      <c r="L5" s="4"/>
      <c r="M5" s="4"/>
    </row>
    <row r="6" spans="1:18">
      <c r="B6" s="13"/>
      <c r="C6" s="13"/>
      <c r="D6" s="13"/>
      <c r="E6" s="13"/>
      <c r="F6" s="13"/>
      <c r="G6" s="13"/>
      <c r="H6" s="13"/>
      <c r="I6" s="13"/>
      <c r="J6" s="4"/>
      <c r="K6" s="4"/>
      <c r="L6" s="4"/>
      <c r="M6" s="4"/>
    </row>
    <row r="7" spans="1:18">
      <c r="B7" s="5" t="s">
        <v>0</v>
      </c>
      <c r="C7" s="5"/>
      <c r="D7" s="5"/>
      <c r="E7" s="5"/>
      <c r="F7" s="5"/>
      <c r="G7" s="5" t="s">
        <v>37</v>
      </c>
      <c r="H7" s="5">
        <v>1</v>
      </c>
      <c r="I7" s="13"/>
      <c r="J7" s="35"/>
      <c r="K7" s="35"/>
      <c r="L7" s="4"/>
      <c r="M7" s="4"/>
    </row>
    <row r="8" spans="1:18">
      <c r="B8" s="4"/>
      <c r="C8" s="4"/>
      <c r="D8" s="4"/>
      <c r="E8" s="4"/>
      <c r="F8" s="4"/>
      <c r="G8" s="4"/>
      <c r="H8" s="4"/>
      <c r="I8" s="4"/>
      <c r="J8" s="35"/>
      <c r="K8" s="35"/>
      <c r="L8" s="4"/>
      <c r="M8" s="4"/>
    </row>
    <row r="9" spans="1:18" ht="65.25" customHeight="1">
      <c r="B9" s="75" t="s">
        <v>151</v>
      </c>
      <c r="C9" s="76"/>
      <c r="D9" s="76"/>
      <c r="E9" s="76"/>
      <c r="F9" s="76"/>
      <c r="G9" s="6" t="s">
        <v>167</v>
      </c>
      <c r="H9" s="6"/>
      <c r="I9" s="6"/>
      <c r="J9" s="39"/>
      <c r="K9" s="39"/>
      <c r="L9" s="6"/>
      <c r="M9" s="6"/>
      <c r="N9" s="1"/>
      <c r="O9" s="1"/>
      <c r="P9" s="1"/>
      <c r="Q9" s="1"/>
      <c r="R9" s="1"/>
    </row>
    <row r="10" spans="1:18" ht="13.5" customHeight="1">
      <c r="B10" s="49"/>
      <c r="C10" s="50"/>
      <c r="D10" s="50"/>
      <c r="E10" s="50"/>
      <c r="F10" s="50"/>
      <c r="G10" s="39"/>
      <c r="H10" s="39"/>
      <c r="I10" s="39"/>
      <c r="J10" s="39"/>
      <c r="K10" s="39"/>
      <c r="L10" s="6"/>
      <c r="M10" s="6"/>
      <c r="N10" s="1"/>
      <c r="O10" s="1"/>
      <c r="P10" s="1"/>
      <c r="Q10" s="1"/>
      <c r="R10" s="1"/>
    </row>
    <row r="11" spans="1:18" ht="19.5" customHeight="1">
      <c r="B11" s="5" t="s">
        <v>34</v>
      </c>
      <c r="C11" s="5"/>
      <c r="D11" s="5"/>
      <c r="E11" s="5"/>
      <c r="F11" s="5"/>
      <c r="G11" s="5" t="s">
        <v>38</v>
      </c>
      <c r="H11" s="5">
        <f>L13*M13+L14*M14+L15*M15+L16*M16+L17*M17+L19*M19+L18*M18</f>
        <v>0.92500000000000004</v>
      </c>
      <c r="I11" s="6"/>
      <c r="J11" s="39"/>
      <c r="K11" s="39"/>
      <c r="L11" s="6"/>
      <c r="M11" s="6"/>
      <c r="N11" s="1"/>
      <c r="O11" s="1"/>
      <c r="P11" s="1"/>
      <c r="Q11" s="1"/>
      <c r="R11" s="1"/>
    </row>
    <row r="12" spans="1:18" ht="16.5" customHeight="1">
      <c r="B12" s="49"/>
      <c r="C12" s="50"/>
      <c r="D12" s="50"/>
      <c r="E12" s="50"/>
      <c r="F12" s="50"/>
      <c r="G12" s="39"/>
      <c r="H12" s="39"/>
      <c r="I12" s="39"/>
      <c r="J12" s="39"/>
      <c r="K12" s="39"/>
      <c r="L12" s="4" t="s">
        <v>35</v>
      </c>
      <c r="M12" s="4" t="s">
        <v>36</v>
      </c>
      <c r="N12" s="1"/>
      <c r="O12" s="1"/>
      <c r="P12" s="1"/>
      <c r="Q12" s="1"/>
      <c r="R12" s="1"/>
    </row>
    <row r="13" spans="1:18" ht="33.75" customHeight="1">
      <c r="A13">
        <v>1</v>
      </c>
      <c r="B13" s="75" t="s">
        <v>152</v>
      </c>
      <c r="C13" s="76"/>
      <c r="D13" s="76"/>
      <c r="E13" s="76"/>
      <c r="F13" s="76"/>
      <c r="G13" s="6" t="s">
        <v>154</v>
      </c>
      <c r="H13" s="6"/>
      <c r="I13" s="6"/>
      <c r="J13" s="6"/>
      <c r="K13" s="6"/>
      <c r="L13" s="6">
        <v>1.125</v>
      </c>
      <c r="M13" s="6">
        <v>0.25</v>
      </c>
      <c r="N13" s="1"/>
      <c r="O13" s="1"/>
      <c r="P13" s="1"/>
      <c r="Q13" s="1"/>
      <c r="R13" s="1"/>
    </row>
    <row r="14" spans="1:18" ht="25.5" customHeight="1">
      <c r="A14">
        <v>2</v>
      </c>
      <c r="B14" s="75" t="s">
        <v>153</v>
      </c>
      <c r="C14" s="76"/>
      <c r="D14" s="76"/>
      <c r="E14" s="76"/>
      <c r="F14" s="76"/>
      <c r="G14" s="6" t="s">
        <v>155</v>
      </c>
      <c r="H14" s="6"/>
      <c r="I14" s="6"/>
      <c r="J14" s="6"/>
      <c r="K14" s="6"/>
      <c r="L14" s="6">
        <v>0.875</v>
      </c>
      <c r="M14" s="6">
        <v>0.25</v>
      </c>
      <c r="N14" s="1"/>
      <c r="O14" s="1"/>
      <c r="P14" s="1"/>
      <c r="Q14" s="1"/>
      <c r="R14" s="1"/>
    </row>
    <row r="15" spans="1:18" ht="30" customHeight="1">
      <c r="A15">
        <v>3</v>
      </c>
      <c r="B15" s="75" t="s">
        <v>156</v>
      </c>
      <c r="C15" s="76"/>
      <c r="D15" s="76"/>
      <c r="E15" s="76"/>
      <c r="F15" s="76"/>
      <c r="G15" s="6" t="s">
        <v>68</v>
      </c>
      <c r="H15" s="6"/>
      <c r="I15" s="6"/>
      <c r="J15" s="6"/>
      <c r="K15" s="6"/>
      <c r="L15" s="6">
        <v>1</v>
      </c>
      <c r="M15" s="6">
        <v>0.25</v>
      </c>
      <c r="N15" s="1"/>
      <c r="O15" s="1"/>
      <c r="P15" s="1"/>
      <c r="Q15" s="1"/>
      <c r="R15" s="1"/>
    </row>
    <row r="16" spans="1:18" ht="43.5" customHeight="1">
      <c r="A16">
        <v>4</v>
      </c>
      <c r="B16" s="75" t="s">
        <v>157</v>
      </c>
      <c r="C16" s="76"/>
      <c r="D16" s="76"/>
      <c r="E16" s="76"/>
      <c r="F16" s="76"/>
      <c r="G16" s="6" t="s">
        <v>166</v>
      </c>
      <c r="H16" s="6"/>
      <c r="I16" s="6"/>
      <c r="J16" s="6"/>
      <c r="K16" s="6"/>
      <c r="L16" s="6">
        <v>0.75</v>
      </c>
      <c r="M16" s="6">
        <v>0.1</v>
      </c>
      <c r="N16" s="1"/>
      <c r="O16" s="1"/>
      <c r="P16" s="1"/>
      <c r="Q16" s="1"/>
      <c r="R16" s="1"/>
    </row>
    <row r="17" spans="1:18" ht="27.75" customHeight="1">
      <c r="A17">
        <v>5</v>
      </c>
      <c r="B17" s="75" t="s">
        <v>158</v>
      </c>
      <c r="C17" s="76"/>
      <c r="D17" s="76"/>
      <c r="E17" s="76"/>
      <c r="F17" s="76"/>
      <c r="G17" s="6" t="s">
        <v>159</v>
      </c>
      <c r="H17" s="6"/>
      <c r="I17" s="6"/>
      <c r="J17" s="6"/>
      <c r="K17" s="6"/>
      <c r="L17" s="6">
        <v>1</v>
      </c>
      <c r="M17" s="6">
        <v>0.05</v>
      </c>
      <c r="N17" s="1"/>
      <c r="O17" s="1"/>
      <c r="P17" s="1"/>
      <c r="Q17" s="1"/>
      <c r="R17" s="1"/>
    </row>
    <row r="18" spans="1:18" ht="27.75" customHeight="1">
      <c r="A18">
        <v>6</v>
      </c>
      <c r="B18" s="75" t="s">
        <v>161</v>
      </c>
      <c r="C18" s="76"/>
      <c r="D18" s="76"/>
      <c r="E18" s="76"/>
      <c r="F18" s="76"/>
      <c r="G18" s="6" t="s">
        <v>160</v>
      </c>
      <c r="H18" s="6"/>
      <c r="I18" s="6"/>
      <c r="J18" s="6"/>
      <c r="K18" s="6"/>
      <c r="L18" s="6">
        <v>0</v>
      </c>
      <c r="M18" s="6">
        <v>0.05</v>
      </c>
      <c r="N18" s="1"/>
      <c r="O18" s="1"/>
      <c r="P18" s="1"/>
      <c r="Q18" s="1"/>
      <c r="R18" s="1"/>
    </row>
    <row r="19" spans="1:18" ht="30.75" customHeight="1">
      <c r="A19">
        <v>7</v>
      </c>
      <c r="B19" s="75" t="s">
        <v>162</v>
      </c>
      <c r="C19" s="76"/>
      <c r="D19" s="76"/>
      <c r="E19" s="76"/>
      <c r="F19" s="76"/>
      <c r="G19" s="6" t="s">
        <v>20</v>
      </c>
      <c r="H19" s="6"/>
      <c r="I19" s="6"/>
      <c r="J19" s="6"/>
      <c r="K19" s="6"/>
      <c r="L19" s="6">
        <v>1</v>
      </c>
      <c r="M19" s="6">
        <v>0.05</v>
      </c>
      <c r="N19" s="1"/>
      <c r="O19" s="1"/>
      <c r="P19" s="1"/>
      <c r="Q19" s="1"/>
      <c r="R19" s="1"/>
    </row>
    <row r="20" spans="1:18" ht="11.25" customHeight="1"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4"/>
      <c r="M20" s="4"/>
    </row>
    <row r="21" spans="1:18">
      <c r="B21" s="5" t="s">
        <v>40</v>
      </c>
      <c r="C21" s="5"/>
      <c r="D21" s="5"/>
      <c r="E21" s="5"/>
      <c r="F21" s="5"/>
      <c r="G21" s="5" t="s">
        <v>39</v>
      </c>
      <c r="H21" s="16">
        <f>(H24+H25+H26+H23)/4/100</f>
        <v>0.875</v>
      </c>
      <c r="I21" s="36"/>
      <c r="J21" s="36"/>
      <c r="K21" s="36"/>
      <c r="L21" s="5"/>
      <c r="M21" s="4"/>
    </row>
    <row r="22" spans="1:18" ht="44.25" customHeight="1">
      <c r="B22" s="57" t="s">
        <v>45</v>
      </c>
      <c r="C22" s="57"/>
      <c r="D22" s="57"/>
      <c r="E22" s="11" t="s">
        <v>41</v>
      </c>
      <c r="F22" s="11" t="s">
        <v>42</v>
      </c>
      <c r="G22" s="13"/>
      <c r="H22" s="13"/>
      <c r="I22" s="37"/>
      <c r="J22" s="37"/>
      <c r="K22" s="37"/>
      <c r="L22" s="13"/>
      <c r="M22" s="4"/>
    </row>
    <row r="23" spans="1:18" ht="45" customHeight="1">
      <c r="A23">
        <v>1</v>
      </c>
      <c r="B23" s="73" t="s">
        <v>164</v>
      </c>
      <c r="C23" s="73"/>
      <c r="D23" s="73"/>
      <c r="E23" s="4">
        <v>23</v>
      </c>
      <c r="F23" s="4">
        <v>23</v>
      </c>
      <c r="G23" s="4">
        <v>100</v>
      </c>
      <c r="H23" s="7">
        <f>G23/E23*F23</f>
        <v>100</v>
      </c>
      <c r="I23" s="42"/>
      <c r="J23" s="42"/>
      <c r="K23" s="42"/>
      <c r="L23" s="28"/>
      <c r="M23" s="28"/>
    </row>
    <row r="24" spans="1:18" ht="30" customHeight="1">
      <c r="A24">
        <v>2</v>
      </c>
      <c r="B24" s="73" t="s">
        <v>163</v>
      </c>
      <c r="C24" s="73"/>
      <c r="D24" s="73"/>
      <c r="E24" s="4">
        <v>6</v>
      </c>
      <c r="F24" s="4">
        <v>6</v>
      </c>
      <c r="G24" s="4">
        <v>100</v>
      </c>
      <c r="H24" s="7">
        <f t="shared" ref="H24:H26" si="0">G24/E24*F24</f>
        <v>100</v>
      </c>
      <c r="I24" s="35"/>
      <c r="J24" s="35"/>
      <c r="K24" s="35"/>
      <c r="L24" s="4"/>
      <c r="M24" s="4"/>
    </row>
    <row r="25" spans="1:18" ht="42" customHeight="1">
      <c r="A25">
        <v>3</v>
      </c>
      <c r="B25" s="73" t="s">
        <v>165</v>
      </c>
      <c r="C25" s="73"/>
      <c r="D25" s="73"/>
      <c r="E25" s="4">
        <v>2</v>
      </c>
      <c r="F25" s="4">
        <v>1</v>
      </c>
      <c r="G25" s="4">
        <v>100</v>
      </c>
      <c r="H25" s="7">
        <f t="shared" si="0"/>
        <v>50</v>
      </c>
      <c r="I25" s="35"/>
      <c r="J25" s="35"/>
      <c r="K25" s="35"/>
      <c r="L25" s="4"/>
      <c r="M25" s="4"/>
    </row>
    <row r="26" spans="1:18" ht="35.25" customHeight="1">
      <c r="A26">
        <v>4</v>
      </c>
      <c r="B26" s="73" t="s">
        <v>15</v>
      </c>
      <c r="C26" s="73"/>
      <c r="D26" s="73"/>
      <c r="E26" s="4">
        <v>2</v>
      </c>
      <c r="F26" s="4">
        <v>2</v>
      </c>
      <c r="G26" s="4">
        <v>100</v>
      </c>
      <c r="H26" s="7">
        <f t="shared" si="0"/>
        <v>100</v>
      </c>
      <c r="I26" s="35"/>
      <c r="J26" s="35"/>
      <c r="K26" s="35"/>
      <c r="L26" s="4"/>
      <c r="M26" s="4"/>
    </row>
    <row r="27" spans="1:18" ht="14.25" customHeight="1">
      <c r="B27" s="42"/>
      <c r="C27" s="42"/>
      <c r="D27" s="42"/>
      <c r="E27" s="35"/>
      <c r="F27" s="35"/>
      <c r="G27" s="35"/>
      <c r="H27" s="35"/>
      <c r="I27" s="35"/>
      <c r="J27" s="35"/>
      <c r="K27" s="35"/>
      <c r="L27" s="4"/>
      <c r="M27" s="4"/>
    </row>
    <row r="28" spans="1:18">
      <c r="B28" s="5" t="s">
        <v>168</v>
      </c>
      <c r="C28" s="36"/>
      <c r="D28" s="36"/>
      <c r="E28" s="36"/>
      <c r="F28" s="36"/>
      <c r="G28" s="36"/>
      <c r="H28" s="36"/>
      <c r="I28" s="35"/>
      <c r="J28" s="35"/>
      <c r="K28" s="35"/>
      <c r="L28" s="4"/>
      <c r="M28" s="4"/>
    </row>
    <row r="29" spans="1:18" ht="21.75" customHeight="1">
      <c r="B29" s="74" t="s">
        <v>169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</row>
    <row r="30" spans="1:18" ht="208.5" customHeight="1"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</row>
    <row r="31" spans="1:18" ht="12" customHeight="1"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</row>
    <row r="32" spans="1:18">
      <c r="B32" s="4" t="s">
        <v>3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3">
      <c r="B33" s="4" t="s">
        <v>29</v>
      </c>
      <c r="C33" s="4"/>
      <c r="D33" s="4"/>
      <c r="E33" s="4"/>
      <c r="F33" s="4"/>
      <c r="G33" s="4"/>
      <c r="H33" s="4"/>
      <c r="I33" s="4" t="s">
        <v>4</v>
      </c>
      <c r="J33" s="4"/>
      <c r="K33" s="4"/>
      <c r="L33" s="4"/>
      <c r="M33" s="4"/>
    </row>
  </sheetData>
  <mergeCells count="15">
    <mergeCell ref="B25:D25"/>
    <mergeCell ref="B26:D26"/>
    <mergeCell ref="B29:M30"/>
    <mergeCell ref="B1:K2"/>
    <mergeCell ref="B23:D23"/>
    <mergeCell ref="B24:D24"/>
    <mergeCell ref="B22:D22"/>
    <mergeCell ref="B18:F18"/>
    <mergeCell ref="B9:F9"/>
    <mergeCell ref="B13:F13"/>
    <mergeCell ref="B14:F14"/>
    <mergeCell ref="B15:F15"/>
    <mergeCell ref="B16:F16"/>
    <mergeCell ref="B17:F17"/>
    <mergeCell ref="B19:F19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R23"/>
  <sheetViews>
    <sheetView workbookViewId="0">
      <selection activeCell="B20" sqref="B20:L20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8.5703125" customWidth="1"/>
    <col min="8" max="8" width="10" bestFit="1" customWidth="1"/>
  </cols>
  <sheetData>
    <row r="1" spans="2:18">
      <c r="B1" s="63" t="s">
        <v>138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</row>
    <row r="2" spans="2:18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</row>
    <row r="3" spans="2:18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2:18">
      <c r="B4" s="4"/>
      <c r="C4" s="4"/>
      <c r="D4" s="4"/>
      <c r="E4" s="4"/>
      <c r="F4" s="4"/>
      <c r="G4" s="4"/>
      <c r="H4" s="4"/>
      <c r="I4" s="4" t="s">
        <v>37</v>
      </c>
      <c r="J4" s="4" t="s">
        <v>38</v>
      </c>
      <c r="K4" s="4" t="s">
        <v>39</v>
      </c>
      <c r="L4" s="4"/>
      <c r="M4" s="4"/>
    </row>
    <row r="5" spans="2:18" ht="15.75">
      <c r="B5" s="15" t="s">
        <v>44</v>
      </c>
      <c r="C5" s="5"/>
      <c r="D5" s="5"/>
      <c r="E5" s="5"/>
      <c r="F5" s="5"/>
      <c r="G5" s="5"/>
      <c r="H5" s="20">
        <f>H7*I5+H11*J5+H16*K5</f>
        <v>0.99571428571428577</v>
      </c>
      <c r="I5" s="5">
        <v>0.5</v>
      </c>
      <c r="J5" s="4">
        <v>0.4</v>
      </c>
      <c r="K5" s="4">
        <v>0.1</v>
      </c>
      <c r="L5" s="4"/>
      <c r="M5" s="4"/>
    </row>
    <row r="6" spans="2:18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2:18">
      <c r="B7" s="5" t="s">
        <v>0</v>
      </c>
      <c r="C7" s="5"/>
      <c r="D7" s="5"/>
      <c r="E7" s="5"/>
      <c r="F7" s="5" t="s">
        <v>37</v>
      </c>
      <c r="G7" s="5"/>
      <c r="H7" s="5">
        <v>1</v>
      </c>
      <c r="I7" s="4"/>
      <c r="J7" s="4"/>
      <c r="K7" s="4"/>
      <c r="L7" s="4"/>
      <c r="M7" s="4"/>
    </row>
    <row r="8" spans="2:18" ht="15.75" thickBo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2:18" ht="31.5" customHeight="1">
      <c r="B9" s="66" t="s">
        <v>21</v>
      </c>
      <c r="C9" s="67"/>
      <c r="D9" s="67"/>
      <c r="E9" s="6" t="s">
        <v>22</v>
      </c>
      <c r="F9" s="6"/>
      <c r="G9" s="6"/>
      <c r="H9" s="6"/>
      <c r="I9" s="6"/>
      <c r="J9" s="6"/>
      <c r="K9" s="6"/>
      <c r="L9" s="6"/>
      <c r="M9" s="6"/>
      <c r="N9" s="1"/>
      <c r="O9" s="1"/>
      <c r="P9" s="1"/>
      <c r="Q9" s="1"/>
      <c r="R9" s="1"/>
    </row>
    <row r="10" spans="2:18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2:18">
      <c r="B11" s="5" t="s">
        <v>34</v>
      </c>
      <c r="C11" s="5"/>
      <c r="D11" s="5"/>
      <c r="E11" s="5"/>
      <c r="F11" s="5"/>
      <c r="G11" s="5" t="s">
        <v>38</v>
      </c>
      <c r="H11" s="5">
        <f>J13*K13</f>
        <v>1</v>
      </c>
      <c r="I11" s="4"/>
      <c r="J11" s="4"/>
      <c r="K11" s="4"/>
      <c r="L11" s="4"/>
      <c r="M11" s="4"/>
    </row>
    <row r="12" spans="2:18" ht="15.75" thickBot="1">
      <c r="B12" s="4"/>
      <c r="C12" s="4"/>
      <c r="D12" s="4"/>
      <c r="E12" s="4"/>
      <c r="F12" s="4"/>
      <c r="G12" s="4"/>
      <c r="H12" s="4"/>
      <c r="I12" s="4"/>
      <c r="J12" s="4" t="s">
        <v>35</v>
      </c>
      <c r="K12" s="4" t="s">
        <v>36</v>
      </c>
      <c r="L12" s="4"/>
      <c r="M12" s="4"/>
    </row>
    <row r="13" spans="2:18" ht="44.25" customHeight="1">
      <c r="B13" s="66" t="s">
        <v>54</v>
      </c>
      <c r="C13" s="67"/>
      <c r="D13" s="67"/>
      <c r="E13" s="6" t="s">
        <v>55</v>
      </c>
      <c r="F13" s="6"/>
      <c r="G13" s="6"/>
      <c r="H13" s="6"/>
      <c r="I13" s="6"/>
      <c r="J13" s="6">
        <v>1</v>
      </c>
      <c r="K13" s="6">
        <v>1</v>
      </c>
      <c r="L13" s="4"/>
      <c r="M13" s="4"/>
    </row>
    <row r="14" spans="2:18">
      <c r="B14" s="4"/>
      <c r="C14" s="4"/>
      <c r="D14" s="4"/>
      <c r="E14" s="4"/>
      <c r="F14" s="4"/>
      <c r="G14" s="4"/>
      <c r="H14" s="7"/>
      <c r="I14" s="4"/>
      <c r="J14" s="4"/>
      <c r="K14" s="4"/>
      <c r="L14" s="4"/>
      <c r="M14" s="4"/>
    </row>
    <row r="15" spans="2:18" ht="9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2:18" ht="22.5" customHeight="1">
      <c r="B16" s="5" t="s">
        <v>40</v>
      </c>
      <c r="C16" s="5"/>
      <c r="D16" s="5"/>
      <c r="E16" s="5"/>
      <c r="F16" s="5"/>
      <c r="G16" s="5" t="s">
        <v>39</v>
      </c>
      <c r="H16" s="16">
        <f>(H18*0.9+H19*0.1)/100</f>
        <v>0.95714285714285718</v>
      </c>
      <c r="I16" s="5"/>
      <c r="J16" s="5"/>
      <c r="K16" s="5"/>
      <c r="L16" s="5"/>
      <c r="M16" s="4"/>
    </row>
    <row r="17" spans="1:13" ht="53.25" customHeight="1">
      <c r="B17" s="57" t="s">
        <v>45</v>
      </c>
      <c r="C17" s="57"/>
      <c r="D17" s="57"/>
      <c r="E17" s="11" t="s">
        <v>41</v>
      </c>
      <c r="F17" s="11" t="s">
        <v>42</v>
      </c>
      <c r="G17" s="13"/>
      <c r="H17" s="13"/>
      <c r="I17" s="13"/>
      <c r="J17" s="4"/>
      <c r="K17" s="4"/>
      <c r="L17" s="4"/>
      <c r="M17" s="4"/>
    </row>
    <row r="18" spans="1:13" ht="33.75" customHeight="1">
      <c r="A18">
        <v>1</v>
      </c>
      <c r="B18" s="73" t="s">
        <v>16</v>
      </c>
      <c r="C18" s="73"/>
      <c r="D18" s="73"/>
      <c r="E18" s="4">
        <v>21</v>
      </c>
      <c r="F18" s="4">
        <v>20</v>
      </c>
      <c r="G18" s="4">
        <v>100</v>
      </c>
      <c r="H18" s="7">
        <f>G18/E18*F18</f>
        <v>95.238095238095241</v>
      </c>
      <c r="I18" s="4"/>
      <c r="J18" s="4"/>
      <c r="K18" s="4"/>
      <c r="L18" s="4"/>
      <c r="M18" s="4"/>
    </row>
    <row r="19" spans="1:13" ht="35.25" customHeight="1">
      <c r="A19">
        <v>2</v>
      </c>
      <c r="B19" s="73" t="s">
        <v>15</v>
      </c>
      <c r="C19" s="73"/>
      <c r="D19" s="73"/>
      <c r="E19" s="4">
        <v>1</v>
      </c>
      <c r="F19" s="4">
        <v>1</v>
      </c>
      <c r="G19" s="4">
        <v>100</v>
      </c>
      <c r="H19" s="7">
        <f t="shared" ref="H19" si="0">G19/E19*F19</f>
        <v>100</v>
      </c>
      <c r="I19" s="4"/>
      <c r="J19" s="4"/>
      <c r="K19" s="4"/>
      <c r="L19" s="4"/>
      <c r="M19" s="4"/>
    </row>
    <row r="20" spans="1:13" ht="47.25" customHeight="1">
      <c r="B20" s="69" t="s">
        <v>139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4"/>
    </row>
    <row r="21" spans="1:13" ht="9.75" customHeight="1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3">
      <c r="B22" s="4" t="s">
        <v>3</v>
      </c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3">
      <c r="B23" s="4" t="s">
        <v>29</v>
      </c>
      <c r="C23" s="4"/>
      <c r="D23" s="4"/>
      <c r="E23" s="4"/>
      <c r="F23" s="4"/>
      <c r="G23" s="4"/>
      <c r="H23" s="4"/>
      <c r="I23" s="4" t="s">
        <v>4</v>
      </c>
      <c r="J23" s="4"/>
      <c r="K23" s="4"/>
      <c r="L23" s="4"/>
    </row>
  </sheetData>
  <mergeCells count="7">
    <mergeCell ref="B20:L20"/>
    <mergeCell ref="B1:K2"/>
    <mergeCell ref="B9:D9"/>
    <mergeCell ref="B18:D18"/>
    <mergeCell ref="B19:D19"/>
    <mergeCell ref="B13:D13"/>
    <mergeCell ref="B17:D1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</sheetPr>
  <dimension ref="A1:R28"/>
  <sheetViews>
    <sheetView topLeftCell="A4" workbookViewId="0">
      <selection activeCell="N20" sqref="N20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8.5703125" customWidth="1"/>
    <col min="8" max="8" width="10" customWidth="1"/>
  </cols>
  <sheetData>
    <row r="1" spans="1:18">
      <c r="B1" s="63" t="s">
        <v>133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</row>
    <row r="2" spans="1:18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</row>
    <row r="3" spans="1:18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8">
      <c r="B4" s="4"/>
      <c r="C4" s="4"/>
      <c r="D4" s="4"/>
      <c r="E4" s="4"/>
      <c r="F4" s="4"/>
      <c r="G4" s="4"/>
      <c r="H4" s="4"/>
      <c r="I4" s="4" t="s">
        <v>37</v>
      </c>
      <c r="J4" s="4" t="s">
        <v>38</v>
      </c>
      <c r="K4" s="4" t="s">
        <v>39</v>
      </c>
      <c r="L4" s="4"/>
      <c r="M4" s="4"/>
    </row>
    <row r="5" spans="1:18" ht="15.75">
      <c r="B5" s="15" t="s">
        <v>44</v>
      </c>
      <c r="C5" s="15"/>
      <c r="D5" s="15"/>
      <c r="E5" s="15"/>
      <c r="F5" s="15"/>
      <c r="G5" s="15"/>
      <c r="H5" s="18">
        <f>I5*H7+J5*H11+K5*H16</f>
        <v>0.99945000000000006</v>
      </c>
      <c r="I5" s="5">
        <v>0.5</v>
      </c>
      <c r="J5" s="4">
        <v>0.4</v>
      </c>
      <c r="K5" s="4">
        <v>0.1</v>
      </c>
      <c r="L5" s="4"/>
      <c r="M5" s="4"/>
    </row>
    <row r="6" spans="1:18">
      <c r="B6" s="13"/>
      <c r="C6" s="13"/>
      <c r="D6" s="13"/>
      <c r="E6" s="13"/>
      <c r="F6" s="13"/>
      <c r="G6" s="13"/>
      <c r="H6" s="13"/>
      <c r="I6" s="13"/>
      <c r="J6" s="4"/>
      <c r="K6" s="4"/>
      <c r="L6" s="4"/>
      <c r="M6" s="4"/>
    </row>
    <row r="7" spans="1:18">
      <c r="B7" s="5" t="s">
        <v>0</v>
      </c>
      <c r="C7" s="5"/>
      <c r="D7" s="5"/>
      <c r="E7" s="5"/>
      <c r="F7" s="5"/>
      <c r="G7" s="5" t="s">
        <v>37</v>
      </c>
      <c r="H7" s="5">
        <v>1</v>
      </c>
      <c r="I7" s="13"/>
      <c r="J7" s="4"/>
      <c r="K7" s="4"/>
      <c r="L7" s="4"/>
      <c r="M7" s="4"/>
    </row>
    <row r="8" spans="1:18" ht="15.75" thickBo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8" ht="89.25" customHeight="1">
      <c r="A9">
        <v>1</v>
      </c>
      <c r="B9" s="66" t="s">
        <v>65</v>
      </c>
      <c r="C9" s="67"/>
      <c r="D9" s="67"/>
      <c r="E9" s="6" t="s">
        <v>20</v>
      </c>
      <c r="F9" s="6"/>
      <c r="G9" s="6"/>
      <c r="H9" s="6"/>
      <c r="I9" s="39"/>
      <c r="J9" s="39"/>
      <c r="K9" s="39"/>
      <c r="L9" s="6"/>
      <c r="M9" s="6"/>
      <c r="N9" s="1"/>
      <c r="O9" s="1"/>
      <c r="P9" s="1"/>
      <c r="Q9" s="1"/>
      <c r="R9" s="1"/>
    </row>
    <row r="10" spans="1:18"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4"/>
      <c r="M10" s="4"/>
    </row>
    <row r="11" spans="1:18">
      <c r="B11" s="5" t="s">
        <v>34</v>
      </c>
      <c r="C11" s="36"/>
      <c r="D11" s="5"/>
      <c r="E11" s="5"/>
      <c r="F11" s="5"/>
      <c r="G11" s="5" t="s">
        <v>38</v>
      </c>
      <c r="H11" s="5">
        <f>J13*K13+J14*K14</f>
        <v>1</v>
      </c>
      <c r="I11" s="4"/>
      <c r="J11" s="4"/>
      <c r="K11" s="35"/>
      <c r="L11" s="4"/>
      <c r="M11" s="4"/>
    </row>
    <row r="12" spans="1:18" ht="15.75" thickBot="1">
      <c r="B12" s="35"/>
      <c r="C12" s="35"/>
      <c r="D12" s="4"/>
      <c r="E12" s="4"/>
      <c r="F12" s="4"/>
      <c r="G12" s="4"/>
      <c r="H12" s="4"/>
      <c r="I12" s="4"/>
      <c r="J12" s="4" t="s">
        <v>35</v>
      </c>
      <c r="K12" s="4" t="s">
        <v>36</v>
      </c>
      <c r="L12" s="4"/>
      <c r="M12" s="4"/>
    </row>
    <row r="13" spans="1:18" ht="42" customHeight="1">
      <c r="B13" s="66" t="s">
        <v>66</v>
      </c>
      <c r="C13" s="67"/>
      <c r="D13" s="67"/>
      <c r="E13" s="6" t="s">
        <v>55</v>
      </c>
      <c r="F13" s="6"/>
      <c r="G13" s="6"/>
      <c r="H13" s="6"/>
      <c r="I13" s="6"/>
      <c r="J13" s="6">
        <v>1</v>
      </c>
      <c r="K13" s="6">
        <v>0.5</v>
      </c>
      <c r="L13" s="4"/>
      <c r="M13" s="4"/>
    </row>
    <row r="14" spans="1:18" ht="42" customHeight="1">
      <c r="B14" s="61" t="s">
        <v>67</v>
      </c>
      <c r="C14" s="68"/>
      <c r="D14" s="68"/>
      <c r="E14" s="6" t="s">
        <v>55</v>
      </c>
      <c r="F14" s="6"/>
      <c r="G14" s="6"/>
      <c r="H14" s="6"/>
      <c r="I14" s="6"/>
      <c r="J14" s="6">
        <v>1</v>
      </c>
      <c r="K14" s="6">
        <v>0.5</v>
      </c>
      <c r="L14" s="4"/>
      <c r="M14" s="4"/>
    </row>
    <row r="15" spans="1:18"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4"/>
      <c r="M15" s="4"/>
    </row>
    <row r="16" spans="1:18">
      <c r="B16" s="5" t="s">
        <v>40</v>
      </c>
      <c r="C16" s="5"/>
      <c r="D16" s="5"/>
      <c r="E16" s="5"/>
      <c r="F16" s="5"/>
      <c r="G16" s="5" t="s">
        <v>39</v>
      </c>
      <c r="H16" s="16">
        <f>(H19+H20)/2/100</f>
        <v>0.99450000000000005</v>
      </c>
      <c r="I16" s="35"/>
      <c r="J16" s="35"/>
      <c r="K16" s="35"/>
      <c r="L16" s="4"/>
      <c r="M16" s="4"/>
    </row>
    <row r="17" spans="1:13" ht="60">
      <c r="B17" s="57" t="s">
        <v>45</v>
      </c>
      <c r="C17" s="57"/>
      <c r="D17" s="57"/>
      <c r="E17" s="11" t="s">
        <v>41</v>
      </c>
      <c r="F17" s="11" t="s">
        <v>42</v>
      </c>
      <c r="G17" s="13"/>
      <c r="H17" s="13"/>
      <c r="I17" s="37"/>
      <c r="J17" s="37"/>
      <c r="K17" s="37"/>
      <c r="L17" s="13"/>
      <c r="M17" s="4"/>
    </row>
    <row r="18" spans="1:13">
      <c r="B18" s="4"/>
      <c r="C18" s="4"/>
      <c r="D18" s="4"/>
      <c r="E18" s="4"/>
      <c r="F18" s="4"/>
      <c r="G18" s="4"/>
      <c r="H18" s="4"/>
      <c r="I18" s="35"/>
      <c r="J18" s="35"/>
      <c r="K18" s="35"/>
      <c r="L18" s="4"/>
      <c r="M18" s="4"/>
    </row>
    <row r="19" spans="1:13" ht="29.25" customHeight="1">
      <c r="A19">
        <v>1</v>
      </c>
      <c r="B19" s="73" t="s">
        <v>25</v>
      </c>
      <c r="C19" s="73"/>
      <c r="D19" s="73"/>
      <c r="E19" s="4">
        <v>2</v>
      </c>
      <c r="F19" s="4">
        <v>1.978</v>
      </c>
      <c r="G19" s="4">
        <v>100</v>
      </c>
      <c r="H19" s="7">
        <f>G19/E19*F19</f>
        <v>98.9</v>
      </c>
      <c r="I19" s="35"/>
      <c r="J19" s="35"/>
      <c r="K19" s="35"/>
      <c r="L19" s="4"/>
      <c r="M19" s="4"/>
    </row>
    <row r="20" spans="1:13" ht="51" customHeight="1">
      <c r="A20">
        <v>3</v>
      </c>
      <c r="B20" s="73" t="s">
        <v>26</v>
      </c>
      <c r="C20" s="73"/>
      <c r="D20" s="73"/>
      <c r="E20" s="4">
        <v>2</v>
      </c>
      <c r="F20" s="4">
        <v>2</v>
      </c>
      <c r="G20" s="4">
        <v>100</v>
      </c>
      <c r="H20" s="7">
        <f>G20/E20*F20</f>
        <v>100</v>
      </c>
      <c r="I20" s="35"/>
      <c r="J20" s="35"/>
      <c r="K20" s="35"/>
      <c r="L20" s="4"/>
      <c r="M20" s="4"/>
    </row>
    <row r="21" spans="1:13" ht="17.25" customHeight="1">
      <c r="B21" s="42"/>
      <c r="C21" s="42"/>
      <c r="D21" s="42"/>
      <c r="E21" s="35"/>
      <c r="F21" s="35"/>
      <c r="G21" s="35"/>
      <c r="H21" s="35"/>
      <c r="I21" s="35"/>
      <c r="J21" s="35"/>
      <c r="K21" s="35"/>
      <c r="L21" s="4"/>
      <c r="M21" s="4"/>
    </row>
    <row r="22" spans="1:13">
      <c r="B22" s="40"/>
      <c r="C22" s="40"/>
      <c r="D22" s="40"/>
      <c r="E22" s="40"/>
      <c r="F22" s="40"/>
      <c r="G22" s="40"/>
      <c r="H22" s="40"/>
      <c r="I22" s="40"/>
      <c r="J22" s="40"/>
      <c r="K22" s="43"/>
      <c r="L22" s="4"/>
      <c r="M22" s="4"/>
    </row>
    <row r="23" spans="1:13" ht="76.5" customHeight="1">
      <c r="B23" s="69" t="s">
        <v>134</v>
      </c>
      <c r="C23" s="73"/>
      <c r="D23" s="73"/>
      <c r="E23" s="73"/>
      <c r="F23" s="73"/>
      <c r="G23" s="73"/>
      <c r="H23" s="73"/>
      <c r="I23" s="73"/>
      <c r="J23" s="73"/>
      <c r="K23" s="73"/>
      <c r="L23" s="4"/>
      <c r="M23" s="4"/>
    </row>
    <row r="24" spans="1:13" ht="9.75" customHeight="1"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</row>
    <row r="25" spans="1:13" hidden="1"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</row>
    <row r="26" spans="1:13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>
      <c r="B27" s="4" t="s">
        <v>3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>
      <c r="B28" s="4" t="s">
        <v>30</v>
      </c>
      <c r="C28" s="4"/>
      <c r="D28" s="4"/>
      <c r="E28" s="4"/>
      <c r="F28" s="4"/>
      <c r="G28" s="4"/>
      <c r="H28" s="4"/>
      <c r="I28" s="4" t="s">
        <v>4</v>
      </c>
      <c r="J28" s="4"/>
      <c r="K28" s="4"/>
      <c r="L28" s="4"/>
      <c r="M28" s="4"/>
    </row>
  </sheetData>
  <mergeCells count="9">
    <mergeCell ref="B20:D20"/>
    <mergeCell ref="B24:M25"/>
    <mergeCell ref="B1:K2"/>
    <mergeCell ref="B9:D9"/>
    <mergeCell ref="B19:D19"/>
    <mergeCell ref="B23:K23"/>
    <mergeCell ref="B13:D13"/>
    <mergeCell ref="B14:D14"/>
    <mergeCell ref="B17:D1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C000"/>
  </sheetPr>
  <dimension ref="A1:S36"/>
  <sheetViews>
    <sheetView topLeftCell="A19" workbookViewId="0">
      <selection activeCell="B31" sqref="B31:M32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9.85546875" customWidth="1"/>
    <col min="6" max="6" width="10.5703125" customWidth="1"/>
    <col min="7" max="7" width="11.5703125" customWidth="1"/>
    <col min="10" max="10" width="10" customWidth="1"/>
  </cols>
  <sheetData>
    <row r="1" spans="1:19">
      <c r="B1" s="63" t="s">
        <v>105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  <c r="N1" s="4"/>
    </row>
    <row r="2" spans="1:19" ht="32.25" customHeight="1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  <c r="N2" s="4"/>
    </row>
    <row r="3" spans="1:19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9">
      <c r="B4" s="4"/>
      <c r="C4" s="4"/>
      <c r="D4" s="4"/>
      <c r="E4" s="4"/>
      <c r="F4" s="4"/>
      <c r="G4" s="4"/>
      <c r="H4" s="4"/>
      <c r="I4" s="4" t="s">
        <v>37</v>
      </c>
      <c r="J4" s="4" t="s">
        <v>38</v>
      </c>
      <c r="K4" s="4" t="s">
        <v>39</v>
      </c>
      <c r="L4" s="4"/>
      <c r="M4" s="4"/>
      <c r="N4" s="4"/>
    </row>
    <row r="5" spans="1:19" ht="15.75">
      <c r="B5" s="15" t="s">
        <v>44</v>
      </c>
      <c r="C5" s="15"/>
      <c r="D5" s="15"/>
      <c r="E5" s="15"/>
      <c r="F5" s="15"/>
      <c r="G5" s="15"/>
      <c r="H5" s="18">
        <f>H7*I5+H10*J5+H20*K5</f>
        <v>0.85019033333333338</v>
      </c>
      <c r="I5" s="5">
        <v>0.5</v>
      </c>
      <c r="J5" s="4">
        <v>0.4</v>
      </c>
      <c r="K5" s="4">
        <v>0.1</v>
      </c>
      <c r="L5" s="4"/>
      <c r="M5" s="4"/>
      <c r="N5" s="4"/>
    </row>
    <row r="6" spans="1:19">
      <c r="B6" s="13"/>
      <c r="C6" s="13"/>
      <c r="D6" s="13"/>
      <c r="E6" s="13"/>
      <c r="F6" s="13"/>
      <c r="G6" s="13"/>
      <c r="H6" s="13"/>
      <c r="I6" s="13"/>
      <c r="J6" s="4"/>
      <c r="K6" s="4"/>
      <c r="L6" s="4"/>
      <c r="M6" s="4"/>
      <c r="N6" s="4"/>
    </row>
    <row r="7" spans="1:19">
      <c r="B7" s="5" t="s">
        <v>0</v>
      </c>
      <c r="C7" s="5"/>
      <c r="D7" s="5"/>
      <c r="E7" s="5"/>
      <c r="F7" s="5"/>
      <c r="G7" s="5" t="s">
        <v>37</v>
      </c>
      <c r="H7" s="5">
        <v>0.85871399999999998</v>
      </c>
      <c r="I7" s="13"/>
      <c r="J7" s="4"/>
      <c r="K7" s="4"/>
      <c r="L7" s="4"/>
      <c r="M7" s="4"/>
      <c r="N7" s="4"/>
    </row>
    <row r="8" spans="1:19" ht="96" customHeight="1">
      <c r="B8" s="78" t="s">
        <v>78</v>
      </c>
      <c r="C8" s="79"/>
      <c r="D8" s="80"/>
      <c r="E8" s="6" t="s">
        <v>174</v>
      </c>
      <c r="F8" s="4"/>
      <c r="G8" s="4"/>
      <c r="H8" s="4"/>
      <c r="I8" s="4"/>
      <c r="J8" s="4"/>
      <c r="K8" s="35"/>
      <c r="L8" s="35"/>
      <c r="M8" s="35"/>
      <c r="N8" s="4"/>
    </row>
    <row r="9" spans="1:19" ht="16.5" customHeight="1">
      <c r="B9" s="53"/>
      <c r="C9" s="54"/>
      <c r="D9" s="54"/>
      <c r="E9" s="39"/>
      <c r="F9" s="35"/>
      <c r="G9" s="35"/>
      <c r="H9" s="35"/>
      <c r="I9" s="35"/>
      <c r="J9" s="35"/>
      <c r="K9" s="35"/>
      <c r="L9" s="35"/>
      <c r="M9" s="35"/>
      <c r="N9" s="4"/>
    </row>
    <row r="10" spans="1:19" ht="21.75" customHeight="1">
      <c r="B10" s="5" t="s">
        <v>34</v>
      </c>
      <c r="C10" s="5"/>
      <c r="D10" s="5"/>
      <c r="E10" s="5"/>
      <c r="F10" s="5"/>
      <c r="G10" s="5" t="s">
        <v>38</v>
      </c>
      <c r="H10" s="5">
        <f>(J12*K12+J13*K13+J14*K14+J15*K15+J16*K16+J17*K17+J18*K18)/4</f>
        <v>0.82499999999999996</v>
      </c>
      <c r="I10" s="4"/>
      <c r="J10" s="4"/>
      <c r="K10" s="4"/>
      <c r="L10" s="35"/>
      <c r="M10" s="35"/>
      <c r="N10" s="4"/>
    </row>
    <row r="11" spans="1:19" ht="12" customHeight="1">
      <c r="B11" s="4"/>
      <c r="C11" s="4"/>
      <c r="D11" s="4"/>
      <c r="E11" s="4"/>
      <c r="F11" s="4"/>
      <c r="G11" s="4"/>
      <c r="H11" s="4"/>
      <c r="I11" s="4"/>
      <c r="J11" s="4" t="s">
        <v>35</v>
      </c>
      <c r="K11" s="4" t="s">
        <v>36</v>
      </c>
      <c r="L11" s="35"/>
      <c r="M11" s="35"/>
      <c r="N11" s="4"/>
    </row>
    <row r="12" spans="1:19" ht="61.5" customHeight="1">
      <c r="A12">
        <v>1</v>
      </c>
      <c r="B12" s="61" t="s">
        <v>79</v>
      </c>
      <c r="C12" s="68"/>
      <c r="D12" s="68"/>
      <c r="E12" s="6" t="s">
        <v>58</v>
      </c>
      <c r="F12" s="6"/>
      <c r="G12" s="6"/>
      <c r="H12" s="6"/>
      <c r="I12" s="6"/>
      <c r="J12" s="6">
        <v>1</v>
      </c>
      <c r="K12" s="6">
        <v>0.32</v>
      </c>
      <c r="L12" s="39"/>
      <c r="M12" s="39"/>
      <c r="N12" s="6"/>
      <c r="O12" s="1"/>
      <c r="P12" s="1"/>
      <c r="Q12" s="1"/>
      <c r="R12" s="1"/>
    </row>
    <row r="13" spans="1:19" ht="58.5" customHeight="1">
      <c r="A13">
        <v>2</v>
      </c>
      <c r="B13" s="61" t="s">
        <v>80</v>
      </c>
      <c r="C13" s="68"/>
      <c r="D13" s="68"/>
      <c r="E13" s="6" t="s">
        <v>75</v>
      </c>
      <c r="F13" s="6"/>
      <c r="G13" s="6"/>
      <c r="H13" s="6"/>
      <c r="I13" s="6"/>
      <c r="J13" s="6">
        <v>1</v>
      </c>
      <c r="K13" s="6">
        <v>0.48</v>
      </c>
      <c r="L13" s="39"/>
      <c r="M13" s="39"/>
      <c r="N13" s="6"/>
      <c r="O13" s="1"/>
      <c r="P13" s="1"/>
      <c r="Q13" s="1"/>
      <c r="R13" s="1"/>
      <c r="S13" s="2"/>
    </row>
    <row r="14" spans="1:19" ht="54.75" customHeight="1">
      <c r="A14">
        <v>3</v>
      </c>
      <c r="B14" s="61" t="s">
        <v>81</v>
      </c>
      <c r="C14" s="68"/>
      <c r="D14" s="68"/>
      <c r="E14" s="6" t="s">
        <v>170</v>
      </c>
      <c r="F14" s="6"/>
      <c r="G14" s="6"/>
      <c r="H14" s="6"/>
      <c r="I14" s="6"/>
      <c r="J14" s="6">
        <v>1</v>
      </c>
      <c r="K14" s="6">
        <v>0.2</v>
      </c>
      <c r="L14" s="39"/>
      <c r="M14" s="39"/>
      <c r="N14" s="6"/>
      <c r="O14" s="1"/>
      <c r="P14" s="1"/>
      <c r="Q14" s="1"/>
      <c r="R14" s="1"/>
      <c r="S14" s="2"/>
    </row>
    <row r="15" spans="1:19" ht="69" customHeight="1">
      <c r="A15">
        <v>4</v>
      </c>
      <c r="B15" s="61" t="s">
        <v>82</v>
      </c>
      <c r="C15" s="68"/>
      <c r="D15" s="68"/>
      <c r="E15" s="6" t="s">
        <v>172</v>
      </c>
      <c r="F15" s="6"/>
      <c r="G15" s="6"/>
      <c r="H15" s="6"/>
      <c r="I15" s="6"/>
      <c r="J15" s="6">
        <v>0.8</v>
      </c>
      <c r="K15" s="6">
        <v>1</v>
      </c>
      <c r="L15" s="39"/>
      <c r="M15" s="39"/>
      <c r="N15" s="6"/>
      <c r="O15" s="1"/>
      <c r="P15" s="1"/>
      <c r="Q15" s="1"/>
      <c r="R15" s="1"/>
      <c r="S15" s="2"/>
    </row>
    <row r="16" spans="1:19" ht="39" customHeight="1">
      <c r="A16">
        <v>5</v>
      </c>
      <c r="B16" s="61" t="s">
        <v>83</v>
      </c>
      <c r="C16" s="68"/>
      <c r="D16" s="68"/>
      <c r="E16" s="6" t="s">
        <v>173</v>
      </c>
      <c r="F16" s="6"/>
      <c r="G16" s="6"/>
      <c r="H16" s="6"/>
      <c r="I16" s="6"/>
      <c r="J16" s="6">
        <v>1</v>
      </c>
      <c r="K16" s="6">
        <v>1</v>
      </c>
      <c r="L16" s="35"/>
      <c r="M16" s="35"/>
      <c r="N16" s="4"/>
    </row>
    <row r="17" spans="1:14" ht="39" customHeight="1">
      <c r="A17">
        <v>6</v>
      </c>
      <c r="B17" s="61" t="s">
        <v>84</v>
      </c>
      <c r="C17" s="68"/>
      <c r="D17" s="68"/>
      <c r="E17" s="6" t="s">
        <v>76</v>
      </c>
      <c r="F17" s="6"/>
      <c r="G17" s="6"/>
      <c r="H17" s="6"/>
      <c r="I17" s="6"/>
      <c r="J17" s="6">
        <v>0.5</v>
      </c>
      <c r="K17" s="6">
        <v>1</v>
      </c>
      <c r="L17" s="35"/>
      <c r="M17" s="35"/>
      <c r="N17" s="4"/>
    </row>
    <row r="18" spans="1:14" ht="70.5" customHeight="1">
      <c r="A18">
        <v>7</v>
      </c>
      <c r="B18" s="61" t="s">
        <v>85</v>
      </c>
      <c r="C18" s="68"/>
      <c r="D18" s="68"/>
      <c r="E18" s="6" t="s">
        <v>171</v>
      </c>
      <c r="F18" s="6"/>
      <c r="G18" s="6"/>
      <c r="H18" s="6"/>
      <c r="I18" s="6"/>
      <c r="J18" s="6">
        <v>0</v>
      </c>
      <c r="K18" s="6">
        <v>1</v>
      </c>
      <c r="L18" s="35"/>
      <c r="M18" s="35"/>
      <c r="N18" s="4"/>
    </row>
    <row r="19" spans="1:14" ht="10.5" customHeight="1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4"/>
    </row>
    <row r="20" spans="1:14">
      <c r="B20" s="5" t="s">
        <v>40</v>
      </c>
      <c r="C20" s="5"/>
      <c r="D20" s="5"/>
      <c r="E20" s="5"/>
      <c r="F20" s="5"/>
      <c r="G20" s="5" t="s">
        <v>39</v>
      </c>
      <c r="H20" s="16">
        <f>(H22+H23+H24+H25+H26+H27)/6/100</f>
        <v>0.90833333333333333</v>
      </c>
      <c r="I20" s="36"/>
      <c r="J20" s="36"/>
      <c r="K20" s="35"/>
      <c r="L20" s="35"/>
      <c r="M20" s="35"/>
      <c r="N20" s="4"/>
    </row>
    <row r="21" spans="1:14" ht="60" customHeight="1">
      <c r="B21" s="57" t="s">
        <v>45</v>
      </c>
      <c r="C21" s="57"/>
      <c r="D21" s="57"/>
      <c r="E21" s="11" t="s">
        <v>41</v>
      </c>
      <c r="F21" s="11" t="s">
        <v>42</v>
      </c>
      <c r="G21" s="13"/>
      <c r="H21" s="13"/>
      <c r="I21" s="37"/>
      <c r="J21" s="37"/>
      <c r="K21" s="36"/>
      <c r="L21" s="36"/>
      <c r="M21" s="35"/>
      <c r="N21" s="4"/>
    </row>
    <row r="22" spans="1:14" ht="45" customHeight="1">
      <c r="A22">
        <v>1</v>
      </c>
      <c r="B22" s="73" t="s">
        <v>86</v>
      </c>
      <c r="C22" s="73"/>
      <c r="D22" s="73"/>
      <c r="E22" s="4">
        <v>7</v>
      </c>
      <c r="F22" s="4">
        <v>7</v>
      </c>
      <c r="G22" s="4">
        <v>100</v>
      </c>
      <c r="H22" s="7">
        <f t="shared" ref="H22:H27" si="0">G22/E22*F22</f>
        <v>100</v>
      </c>
      <c r="I22" s="35"/>
      <c r="J22" s="35"/>
      <c r="K22" s="35"/>
      <c r="L22" s="35"/>
      <c r="M22" s="35"/>
      <c r="N22" s="4"/>
    </row>
    <row r="23" spans="1:14" ht="50.25" customHeight="1">
      <c r="A23">
        <v>2</v>
      </c>
      <c r="B23" s="73" t="s">
        <v>87</v>
      </c>
      <c r="C23" s="73"/>
      <c r="D23" s="73"/>
      <c r="E23" s="4">
        <v>5</v>
      </c>
      <c r="F23" s="4">
        <v>4</v>
      </c>
      <c r="G23" s="4">
        <v>100</v>
      </c>
      <c r="H23" s="7">
        <f t="shared" si="0"/>
        <v>80</v>
      </c>
      <c r="I23" s="35"/>
      <c r="J23" s="35"/>
      <c r="K23" s="35"/>
      <c r="L23" s="35"/>
      <c r="M23" s="35"/>
      <c r="N23" s="4"/>
    </row>
    <row r="24" spans="1:14" ht="50.25" customHeight="1">
      <c r="A24">
        <v>3</v>
      </c>
      <c r="B24" s="77" t="s">
        <v>88</v>
      </c>
      <c r="C24" s="73"/>
      <c r="D24" s="73"/>
      <c r="E24" s="4">
        <v>10</v>
      </c>
      <c r="F24" s="4">
        <v>9</v>
      </c>
      <c r="G24" s="4">
        <v>100</v>
      </c>
      <c r="H24" s="7">
        <f t="shared" si="0"/>
        <v>90</v>
      </c>
      <c r="I24" s="35"/>
      <c r="J24" s="35"/>
      <c r="K24" s="35"/>
      <c r="L24" s="35"/>
      <c r="M24" s="35"/>
      <c r="N24" s="4"/>
    </row>
    <row r="25" spans="1:14" ht="63.75" customHeight="1">
      <c r="A25">
        <v>4</v>
      </c>
      <c r="B25" s="77" t="s">
        <v>89</v>
      </c>
      <c r="C25" s="73"/>
      <c r="D25" s="73"/>
      <c r="E25" s="4">
        <v>2</v>
      </c>
      <c r="F25" s="4">
        <v>1.5</v>
      </c>
      <c r="G25" s="4">
        <v>100</v>
      </c>
      <c r="H25" s="7">
        <f t="shared" si="0"/>
        <v>75</v>
      </c>
      <c r="I25" s="35"/>
      <c r="J25" s="35"/>
      <c r="K25" s="35"/>
      <c r="L25" s="35"/>
      <c r="M25" s="35"/>
      <c r="N25" s="4"/>
    </row>
    <row r="26" spans="1:14" ht="63.75" customHeight="1">
      <c r="A26">
        <v>5</v>
      </c>
      <c r="B26" s="77" t="s">
        <v>90</v>
      </c>
      <c r="C26" s="73"/>
      <c r="D26" s="73"/>
      <c r="E26" s="4">
        <v>1</v>
      </c>
      <c r="F26" s="4">
        <v>1</v>
      </c>
      <c r="G26" s="4">
        <v>100</v>
      </c>
      <c r="H26" s="7">
        <f t="shared" si="0"/>
        <v>100</v>
      </c>
      <c r="I26" s="35"/>
      <c r="J26" s="35"/>
      <c r="K26" s="35"/>
      <c r="L26" s="35"/>
      <c r="M26" s="35"/>
      <c r="N26" s="4"/>
    </row>
    <row r="27" spans="1:14" ht="35.25" customHeight="1">
      <c r="A27">
        <v>6</v>
      </c>
      <c r="B27" s="73" t="s">
        <v>15</v>
      </c>
      <c r="C27" s="73"/>
      <c r="D27" s="73"/>
      <c r="E27" s="4">
        <v>1</v>
      </c>
      <c r="F27" s="4">
        <v>1</v>
      </c>
      <c r="G27" s="4">
        <v>100</v>
      </c>
      <c r="H27" s="7">
        <f t="shared" si="0"/>
        <v>100</v>
      </c>
      <c r="I27" s="35"/>
      <c r="J27" s="35"/>
      <c r="K27" s="35"/>
      <c r="L27" s="35"/>
      <c r="M27" s="35"/>
      <c r="N27" s="4"/>
    </row>
    <row r="28" spans="1:14" ht="16.5" customHeight="1">
      <c r="B28" s="51"/>
      <c r="C28" s="51"/>
      <c r="D28" s="51"/>
      <c r="E28" s="35"/>
      <c r="F28" s="35"/>
      <c r="G28" s="35"/>
      <c r="H28" s="35"/>
      <c r="I28" s="35"/>
      <c r="J28" s="35"/>
      <c r="K28" s="35"/>
      <c r="L28" s="35"/>
      <c r="M28" s="35"/>
      <c r="N28" s="4"/>
    </row>
    <row r="29" spans="1:14" ht="10.5" customHeight="1">
      <c r="B29" s="40"/>
      <c r="C29" s="40"/>
      <c r="D29" s="40"/>
      <c r="E29" s="40"/>
      <c r="F29" s="40"/>
      <c r="G29" s="40"/>
      <c r="H29" s="40"/>
      <c r="I29" s="40"/>
      <c r="J29" s="40"/>
      <c r="K29" s="43"/>
      <c r="L29" s="35"/>
      <c r="M29" s="35"/>
      <c r="N29" s="4"/>
    </row>
    <row r="30" spans="1:14" ht="23.25" customHeight="1">
      <c r="B30" s="59" t="s">
        <v>175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25"/>
    </row>
    <row r="31" spans="1:14" ht="15" customHeight="1">
      <c r="B31" s="60" t="s">
        <v>176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11"/>
    </row>
    <row r="32" spans="1:14" ht="131.25" customHeight="1"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11"/>
    </row>
    <row r="33" spans="2:14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2:14">
      <c r="B34" s="4" t="s">
        <v>3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>
      <c r="B35" s="4" t="s">
        <v>29</v>
      </c>
      <c r="C35" s="4"/>
      <c r="D35" s="4"/>
      <c r="E35" s="4"/>
      <c r="F35" s="4"/>
      <c r="G35" s="4"/>
      <c r="H35" s="4"/>
      <c r="I35" s="4" t="s">
        <v>4</v>
      </c>
      <c r="J35" s="4"/>
      <c r="K35" s="4"/>
      <c r="L35" s="4"/>
      <c r="M35" s="4"/>
      <c r="N35" s="4"/>
    </row>
    <row r="36" spans="2:14">
      <c r="B36" s="4"/>
      <c r="C36" s="4"/>
      <c r="D36" s="4"/>
      <c r="E36" s="4"/>
      <c r="F36" s="4"/>
      <c r="G36" s="4"/>
      <c r="H36" s="4"/>
      <c r="J36" s="4"/>
      <c r="K36" s="4"/>
      <c r="L36" s="4"/>
      <c r="M36" s="4"/>
    </row>
  </sheetData>
  <mergeCells count="18">
    <mergeCell ref="B26:D26"/>
    <mergeCell ref="B24:D24"/>
    <mergeCell ref="B27:D27"/>
    <mergeCell ref="B30:M30"/>
    <mergeCell ref="B31:M32"/>
    <mergeCell ref="B23:D23"/>
    <mergeCell ref="B25:D25"/>
    <mergeCell ref="B1:K2"/>
    <mergeCell ref="B12:D12"/>
    <mergeCell ref="B13:D13"/>
    <mergeCell ref="B22:D22"/>
    <mergeCell ref="B8:D8"/>
    <mergeCell ref="B15:D15"/>
    <mergeCell ref="B16:D16"/>
    <mergeCell ref="B17:D17"/>
    <mergeCell ref="B18:D18"/>
    <mergeCell ref="B21:D21"/>
    <mergeCell ref="B14:D1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000"/>
  </sheetPr>
  <dimension ref="A1:S34"/>
  <sheetViews>
    <sheetView topLeftCell="A13" workbookViewId="0">
      <selection activeCell="F41" sqref="F41:G41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8.5703125" customWidth="1"/>
    <col min="8" max="8" width="8.7109375" customWidth="1"/>
  </cols>
  <sheetData>
    <row r="1" spans="1:19">
      <c r="B1" s="63" t="s">
        <v>131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</row>
    <row r="2" spans="1:19" ht="51" customHeight="1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</row>
    <row r="3" spans="1:19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9">
      <c r="B4" s="4"/>
      <c r="C4" s="4"/>
      <c r="D4" s="4"/>
      <c r="E4" s="4"/>
      <c r="F4" s="4"/>
      <c r="G4" s="4"/>
      <c r="H4" s="4"/>
      <c r="I4" s="4" t="s">
        <v>37</v>
      </c>
      <c r="J4" s="4" t="s">
        <v>38</v>
      </c>
      <c r="K4" s="4" t="s">
        <v>39</v>
      </c>
      <c r="L4" s="4"/>
      <c r="M4" s="4"/>
    </row>
    <row r="5" spans="1:19" ht="15.75">
      <c r="B5" s="15" t="s">
        <v>44</v>
      </c>
      <c r="C5" s="15"/>
      <c r="D5" s="15"/>
      <c r="E5" s="15"/>
      <c r="F5" s="15"/>
      <c r="G5" s="15"/>
      <c r="H5" s="18">
        <f>I5*G7+H11*J5+H19*K5</f>
        <v>1.1766666666666667</v>
      </c>
      <c r="I5" s="5">
        <v>0.5</v>
      </c>
      <c r="J5" s="4">
        <v>0.4</v>
      </c>
      <c r="K5" s="4">
        <v>0.1</v>
      </c>
      <c r="L5" s="4"/>
      <c r="M5" s="4"/>
    </row>
    <row r="6" spans="1:19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9">
      <c r="B7" s="5" t="s">
        <v>17</v>
      </c>
      <c r="C7" s="5"/>
      <c r="D7" s="5"/>
      <c r="E7" s="5"/>
      <c r="F7" s="5" t="s">
        <v>37</v>
      </c>
      <c r="G7" s="5">
        <v>1.33</v>
      </c>
      <c r="H7" s="5"/>
      <c r="I7" s="4"/>
      <c r="J7" s="4"/>
      <c r="K7" s="4"/>
      <c r="L7" s="4"/>
      <c r="M7" s="4"/>
    </row>
    <row r="8" spans="1:19" ht="15.75" thickBot="1">
      <c r="B8" s="5"/>
      <c r="C8" s="5"/>
      <c r="D8" s="5"/>
      <c r="E8" s="5"/>
      <c r="F8" s="5"/>
      <c r="G8" s="5"/>
      <c r="H8" s="5"/>
      <c r="I8" s="4"/>
      <c r="J8" s="4"/>
      <c r="K8" s="4"/>
      <c r="L8" s="4"/>
      <c r="M8" s="4"/>
    </row>
    <row r="9" spans="1:19" ht="92.25" customHeight="1">
      <c r="B9" s="64" t="s">
        <v>57</v>
      </c>
      <c r="C9" s="65"/>
      <c r="D9" s="65"/>
      <c r="E9" s="9" t="s">
        <v>132</v>
      </c>
      <c r="F9" s="13"/>
      <c r="G9" s="13"/>
      <c r="H9" s="13"/>
      <c r="I9" s="35"/>
      <c r="J9" s="35"/>
      <c r="K9" s="35"/>
      <c r="L9" s="35"/>
      <c r="M9" s="35"/>
    </row>
    <row r="10" spans="1:19" ht="16.5" customHeight="1">
      <c r="B10" s="45"/>
      <c r="C10" s="46"/>
      <c r="D10" s="46"/>
      <c r="E10" s="38"/>
      <c r="F10" s="37"/>
      <c r="G10" s="37"/>
      <c r="H10" s="37"/>
      <c r="I10" s="35"/>
      <c r="J10" s="35"/>
      <c r="K10" s="35"/>
      <c r="L10" s="35"/>
      <c r="M10" s="35"/>
    </row>
    <row r="11" spans="1:19" ht="18" customHeight="1">
      <c r="B11" s="5" t="s">
        <v>34</v>
      </c>
      <c r="C11" s="5"/>
      <c r="D11" s="5"/>
      <c r="E11" s="5"/>
      <c r="F11" s="5"/>
      <c r="G11" s="5" t="s">
        <v>38</v>
      </c>
      <c r="H11" s="5">
        <f>J13*K13+J14*K14+J15*K15+J16*K16+J17*K17</f>
        <v>1.05</v>
      </c>
      <c r="I11" s="4"/>
      <c r="J11" s="4"/>
      <c r="K11" s="35"/>
      <c r="L11" s="35"/>
      <c r="M11" s="35"/>
    </row>
    <row r="12" spans="1:19" ht="16.5" thickBot="1">
      <c r="B12" s="84"/>
      <c r="C12" s="84"/>
      <c r="D12" s="84"/>
      <c r="E12" s="8"/>
      <c r="F12" s="8"/>
      <c r="G12" s="8"/>
      <c r="H12" s="8"/>
      <c r="I12" s="4"/>
      <c r="J12" s="4" t="s">
        <v>35</v>
      </c>
      <c r="K12" s="4" t="s">
        <v>36</v>
      </c>
      <c r="L12" s="35"/>
      <c r="M12" s="35"/>
    </row>
    <row r="13" spans="1:19" ht="45" customHeight="1">
      <c r="A13">
        <v>1</v>
      </c>
      <c r="B13" s="66" t="s">
        <v>59</v>
      </c>
      <c r="C13" s="67"/>
      <c r="D13" s="67"/>
      <c r="E13" s="6" t="s">
        <v>31</v>
      </c>
      <c r="F13" s="6"/>
      <c r="G13" s="6"/>
      <c r="H13" s="6"/>
      <c r="I13" s="6"/>
      <c r="J13" s="6">
        <v>2</v>
      </c>
      <c r="K13" s="6">
        <v>0.3</v>
      </c>
      <c r="L13" s="39"/>
      <c r="M13" s="39"/>
      <c r="N13" s="1"/>
      <c r="O13" s="1"/>
      <c r="P13" s="1"/>
      <c r="Q13" s="1"/>
      <c r="R13" s="1"/>
    </row>
    <row r="14" spans="1:19" ht="54" customHeight="1">
      <c r="A14">
        <v>2</v>
      </c>
      <c r="B14" s="61" t="s">
        <v>60</v>
      </c>
      <c r="C14" s="68"/>
      <c r="D14" s="68"/>
      <c r="E14" s="6" t="s">
        <v>103</v>
      </c>
      <c r="F14" s="6"/>
      <c r="G14" s="6"/>
      <c r="H14" s="6"/>
      <c r="I14" s="6"/>
      <c r="J14" s="6">
        <v>0</v>
      </c>
      <c r="K14" s="6">
        <v>0.25</v>
      </c>
      <c r="L14" s="39"/>
      <c r="M14" s="39"/>
      <c r="N14" s="1"/>
      <c r="O14" s="1"/>
      <c r="P14" s="1"/>
      <c r="Q14" s="1"/>
      <c r="R14" s="1"/>
      <c r="S14" s="2"/>
    </row>
    <row r="15" spans="1:19" ht="37.5" customHeight="1">
      <c r="A15">
        <v>3</v>
      </c>
      <c r="B15" s="61" t="s">
        <v>18</v>
      </c>
      <c r="C15" s="62"/>
      <c r="D15" s="62"/>
      <c r="E15" s="6" t="s">
        <v>104</v>
      </c>
      <c r="F15" s="6"/>
      <c r="G15" s="6"/>
      <c r="H15" s="6"/>
      <c r="I15" s="6"/>
      <c r="J15" s="6">
        <v>1</v>
      </c>
      <c r="K15" s="6">
        <v>0.15</v>
      </c>
      <c r="L15" s="39"/>
      <c r="M15" s="39"/>
      <c r="N15" s="1"/>
      <c r="O15" s="1"/>
      <c r="P15" s="1"/>
      <c r="Q15" s="1"/>
      <c r="R15" s="1"/>
      <c r="S15" s="2"/>
    </row>
    <row r="16" spans="1:19" ht="37.5" customHeight="1">
      <c r="A16">
        <v>4</v>
      </c>
      <c r="B16" s="61" t="s">
        <v>62</v>
      </c>
      <c r="C16" s="83"/>
      <c r="D16" s="83"/>
      <c r="E16" s="6" t="s">
        <v>104</v>
      </c>
      <c r="F16" s="6"/>
      <c r="G16" s="6"/>
      <c r="H16" s="6"/>
      <c r="I16" s="6"/>
      <c r="J16" s="6">
        <v>1</v>
      </c>
      <c r="K16" s="6">
        <v>0.1</v>
      </c>
      <c r="L16" s="39"/>
      <c r="M16" s="39"/>
      <c r="N16" s="1"/>
      <c r="O16" s="1"/>
      <c r="P16" s="1"/>
      <c r="Q16" s="1"/>
      <c r="R16" s="1"/>
      <c r="S16" s="2"/>
    </row>
    <row r="17" spans="1:19" ht="44.25" customHeight="1">
      <c r="A17">
        <v>5</v>
      </c>
      <c r="B17" s="61" t="s">
        <v>61</v>
      </c>
      <c r="C17" s="62"/>
      <c r="D17" s="62"/>
      <c r="E17" s="6" t="s">
        <v>27</v>
      </c>
      <c r="F17" s="6"/>
      <c r="G17" s="6"/>
      <c r="H17" s="6"/>
      <c r="I17" s="6"/>
      <c r="J17" s="6">
        <v>1</v>
      </c>
      <c r="K17" s="6">
        <v>0.2</v>
      </c>
      <c r="L17" s="39"/>
      <c r="M17" s="39"/>
      <c r="N17" s="1"/>
      <c r="O17" s="1"/>
      <c r="P17" s="1"/>
      <c r="Q17" s="1"/>
      <c r="R17" s="1"/>
      <c r="S17" s="2"/>
    </row>
    <row r="18" spans="1:19"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9">
      <c r="B19" s="5" t="s">
        <v>40</v>
      </c>
      <c r="C19" s="5"/>
      <c r="D19" s="5"/>
      <c r="E19" s="5"/>
      <c r="F19" s="5"/>
      <c r="G19" s="5" t="s">
        <v>39</v>
      </c>
      <c r="H19" s="16">
        <f>(H22+H23+H24+H25)/4/100</f>
        <v>0.91666666666666674</v>
      </c>
      <c r="I19" s="36"/>
      <c r="J19" s="36"/>
      <c r="K19" s="36"/>
      <c r="L19" s="36"/>
      <c r="M19" s="35"/>
    </row>
    <row r="20" spans="1:19" ht="60">
      <c r="B20" s="57" t="s">
        <v>45</v>
      </c>
      <c r="C20" s="57"/>
      <c r="D20" s="57"/>
      <c r="E20" s="11" t="s">
        <v>41</v>
      </c>
      <c r="F20" s="11" t="s">
        <v>42</v>
      </c>
      <c r="G20" s="13"/>
      <c r="H20" s="13"/>
      <c r="I20" s="37"/>
      <c r="J20" s="37"/>
      <c r="K20" s="35"/>
      <c r="L20" s="35"/>
      <c r="M20" s="35"/>
    </row>
    <row r="21" spans="1:19">
      <c r="B21" s="47"/>
      <c r="C21" s="47"/>
      <c r="D21" s="47"/>
      <c r="E21" s="40"/>
      <c r="F21" s="40"/>
      <c r="G21" s="37"/>
      <c r="H21" s="37"/>
      <c r="I21" s="37"/>
      <c r="J21" s="37"/>
      <c r="K21" s="35"/>
      <c r="L21" s="35"/>
      <c r="M21" s="35"/>
    </row>
    <row r="22" spans="1:19" ht="57" customHeight="1">
      <c r="A22">
        <v>1</v>
      </c>
      <c r="B22" s="73" t="s">
        <v>63</v>
      </c>
      <c r="C22" s="73"/>
      <c r="D22" s="73"/>
      <c r="E22" s="4">
        <v>2</v>
      </c>
      <c r="F22" s="4">
        <v>2</v>
      </c>
      <c r="G22" s="4">
        <v>100</v>
      </c>
      <c r="H22" s="7">
        <f>G22/E22*F22</f>
        <v>100</v>
      </c>
      <c r="I22" s="35"/>
      <c r="J22" s="35"/>
      <c r="K22" s="35"/>
      <c r="L22" s="35"/>
      <c r="M22" s="35"/>
    </row>
    <row r="23" spans="1:19" ht="42.75" customHeight="1">
      <c r="A23">
        <v>2</v>
      </c>
      <c r="B23" s="73" t="s">
        <v>23</v>
      </c>
      <c r="C23" s="73"/>
      <c r="D23" s="73"/>
      <c r="E23" s="4">
        <v>2</v>
      </c>
      <c r="F23" s="4">
        <v>2</v>
      </c>
      <c r="G23" s="4">
        <v>100</v>
      </c>
      <c r="H23" s="7">
        <f>G23/E23*F23</f>
        <v>100</v>
      </c>
      <c r="I23" s="35"/>
      <c r="J23" s="35"/>
      <c r="K23" s="35"/>
      <c r="L23" s="35"/>
      <c r="M23" s="35"/>
    </row>
    <row r="24" spans="1:19" ht="48.75" customHeight="1">
      <c r="A24">
        <v>3</v>
      </c>
      <c r="B24" s="77" t="s">
        <v>64</v>
      </c>
      <c r="C24" s="73"/>
      <c r="D24" s="73"/>
      <c r="E24" s="4">
        <v>3</v>
      </c>
      <c r="F24" s="4">
        <v>3</v>
      </c>
      <c r="G24" s="4">
        <v>100</v>
      </c>
      <c r="H24" s="7">
        <f>G24/E24*F24</f>
        <v>100</v>
      </c>
      <c r="I24" s="35"/>
      <c r="J24" s="35"/>
      <c r="K24" s="35"/>
      <c r="L24" s="35"/>
      <c r="M24" s="35"/>
    </row>
    <row r="25" spans="1:19" ht="74.25" customHeight="1">
      <c r="A25">
        <v>4</v>
      </c>
      <c r="B25" s="73" t="s">
        <v>24</v>
      </c>
      <c r="C25" s="73"/>
      <c r="D25" s="73"/>
      <c r="E25" s="4">
        <v>3</v>
      </c>
      <c r="F25" s="4">
        <v>2</v>
      </c>
      <c r="G25" s="4">
        <v>100</v>
      </c>
      <c r="H25" s="7">
        <f>G25/E25*F25</f>
        <v>66.666666666666671</v>
      </c>
      <c r="I25" s="35"/>
      <c r="J25" s="35"/>
      <c r="K25" s="35"/>
      <c r="L25" s="35"/>
      <c r="M25" s="35"/>
    </row>
    <row r="26" spans="1:19" ht="27.75" customHeight="1">
      <c r="B26" s="42"/>
      <c r="C26" s="42"/>
      <c r="D26" s="42"/>
      <c r="E26" s="35"/>
      <c r="F26" s="35"/>
      <c r="G26" s="35"/>
      <c r="H26" s="35"/>
      <c r="I26" s="35"/>
      <c r="J26" s="35"/>
      <c r="K26" s="35"/>
      <c r="L26" s="35"/>
      <c r="M26" s="35"/>
    </row>
    <row r="27" spans="1:19">
      <c r="B27" s="40"/>
      <c r="C27" s="40"/>
      <c r="D27" s="40"/>
      <c r="E27" s="40"/>
      <c r="F27" s="40"/>
      <c r="G27" s="40"/>
      <c r="H27" s="40"/>
      <c r="I27" s="40"/>
      <c r="J27" s="40"/>
      <c r="K27" s="43"/>
      <c r="L27" s="35"/>
      <c r="M27" s="35"/>
    </row>
    <row r="28" spans="1:19" ht="22.5" customHeight="1">
      <c r="B28" s="5" t="s">
        <v>1</v>
      </c>
      <c r="C28" s="36"/>
      <c r="D28" s="36"/>
      <c r="E28" s="36"/>
      <c r="F28" s="35"/>
      <c r="G28" s="35"/>
      <c r="H28" s="35"/>
      <c r="I28" s="35"/>
      <c r="J28" s="35"/>
      <c r="K28" s="35"/>
      <c r="L28" s="35"/>
      <c r="M28" s="35"/>
    </row>
    <row r="29" spans="1:19">
      <c r="B29" s="81" t="s">
        <v>177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</row>
    <row r="30" spans="1:19" ht="115.5" customHeight="1"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</row>
    <row r="31" spans="1:19" ht="14.25" customHeight="1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9">
      <c r="B32" s="4" t="s">
        <v>3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3">
      <c r="B33" s="4" t="s">
        <v>29</v>
      </c>
      <c r="C33" s="4"/>
      <c r="D33" s="4"/>
      <c r="E33" s="4"/>
      <c r="F33" s="4"/>
      <c r="G33" s="4"/>
      <c r="H33" s="4"/>
      <c r="I33" s="4" t="s">
        <v>4</v>
      </c>
      <c r="J33" s="4"/>
      <c r="K33" s="4"/>
      <c r="L33" s="4"/>
      <c r="M33" s="4"/>
    </row>
    <row r="34" spans="2:13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</sheetData>
  <mergeCells count="14">
    <mergeCell ref="B23:D23"/>
    <mergeCell ref="B24:D24"/>
    <mergeCell ref="B25:D25"/>
    <mergeCell ref="B29:M30"/>
    <mergeCell ref="B1:K2"/>
    <mergeCell ref="B13:D13"/>
    <mergeCell ref="B14:D14"/>
    <mergeCell ref="B15:D15"/>
    <mergeCell ref="B17:D17"/>
    <mergeCell ref="B22:D22"/>
    <mergeCell ref="B16:D16"/>
    <mergeCell ref="B12:D12"/>
    <mergeCell ref="B9:D9"/>
    <mergeCell ref="B20:D20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</sheetPr>
  <dimension ref="A1:R30"/>
  <sheetViews>
    <sheetView topLeftCell="A16" workbookViewId="0">
      <selection activeCell="B25" sqref="B25:K25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8.5703125" customWidth="1"/>
    <col min="8" max="8" width="10" customWidth="1"/>
  </cols>
  <sheetData>
    <row r="1" spans="1:18">
      <c r="B1" s="63" t="s">
        <v>110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</row>
    <row r="2" spans="1:18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</row>
    <row r="3" spans="1:18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8">
      <c r="B4" s="4"/>
      <c r="C4" s="4"/>
      <c r="D4" s="4"/>
      <c r="E4" s="4"/>
      <c r="F4" s="4"/>
      <c r="G4" s="4"/>
      <c r="H4" s="4"/>
      <c r="I4" s="4" t="s">
        <v>37</v>
      </c>
      <c r="J4" s="4" t="s">
        <v>38</v>
      </c>
      <c r="K4" s="4" t="s">
        <v>39</v>
      </c>
      <c r="L4" s="4"/>
      <c r="M4" s="4"/>
    </row>
    <row r="5" spans="1:18" ht="15.75">
      <c r="B5" s="15" t="s">
        <v>44</v>
      </c>
      <c r="C5" s="15"/>
      <c r="D5" s="15"/>
      <c r="E5" s="15"/>
      <c r="F5" s="15"/>
      <c r="G5" s="15"/>
      <c r="H5" s="18">
        <f>I5*H7+J5*H11+K5*H17</f>
        <v>1</v>
      </c>
      <c r="I5" s="5">
        <v>0.5</v>
      </c>
      <c r="J5" s="4">
        <v>0.4</v>
      </c>
      <c r="K5" s="4">
        <v>0.1</v>
      </c>
      <c r="L5" s="4"/>
      <c r="M5" s="4"/>
    </row>
    <row r="6" spans="1:18">
      <c r="B6" s="13"/>
      <c r="C6" s="13"/>
      <c r="D6" s="13"/>
      <c r="E6" s="13"/>
      <c r="F6" s="13"/>
      <c r="G6" s="13"/>
      <c r="H6" s="13"/>
      <c r="I6" s="13"/>
      <c r="J6" s="4"/>
      <c r="K6" s="4"/>
      <c r="L6" s="4"/>
      <c r="M6" s="4"/>
    </row>
    <row r="7" spans="1:18">
      <c r="B7" s="5" t="s">
        <v>0</v>
      </c>
      <c r="C7" s="5"/>
      <c r="D7" s="5"/>
      <c r="E7" s="5"/>
      <c r="F7" s="5"/>
      <c r="G7" s="5" t="s">
        <v>37</v>
      </c>
      <c r="H7" s="5">
        <v>1</v>
      </c>
      <c r="I7" s="13"/>
      <c r="J7" s="4"/>
      <c r="K7" s="4"/>
      <c r="L7" s="4"/>
      <c r="M7" s="4"/>
    </row>
    <row r="8" spans="1:18" ht="15.75" thickBo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8" ht="69.75" customHeight="1">
      <c r="A9">
        <v>1</v>
      </c>
      <c r="B9" s="66" t="s">
        <v>147</v>
      </c>
      <c r="C9" s="67"/>
      <c r="D9" s="67"/>
      <c r="E9" s="6" t="s">
        <v>19</v>
      </c>
      <c r="F9" s="6"/>
      <c r="G9" s="6"/>
      <c r="H9" s="6"/>
      <c r="I9" s="6"/>
      <c r="J9" s="6"/>
      <c r="K9" s="6"/>
      <c r="L9" s="6"/>
      <c r="M9" s="6"/>
      <c r="N9" s="1"/>
      <c r="O9" s="1"/>
      <c r="P9" s="1"/>
      <c r="Q9" s="1"/>
      <c r="R9" s="1"/>
    </row>
    <row r="10" spans="1:18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8">
      <c r="B11" s="5" t="s">
        <v>34</v>
      </c>
      <c r="C11" s="5"/>
      <c r="D11" s="5"/>
      <c r="E11" s="5"/>
      <c r="F11" s="5"/>
      <c r="G11" s="5" t="s">
        <v>38</v>
      </c>
      <c r="H11" s="5">
        <f>J13*K13+J14*K14+J15*K15</f>
        <v>1</v>
      </c>
      <c r="I11" s="4"/>
      <c r="J11" s="4"/>
      <c r="K11" s="4"/>
      <c r="L11" s="4"/>
      <c r="M11" s="4"/>
    </row>
    <row r="12" spans="1:18" ht="15.75" thickBot="1">
      <c r="B12" s="4"/>
      <c r="C12" s="4"/>
      <c r="D12" s="4"/>
      <c r="E12" s="4"/>
      <c r="F12" s="4"/>
      <c r="G12" s="4"/>
      <c r="H12" s="4"/>
      <c r="I12" s="4"/>
      <c r="J12" s="4" t="s">
        <v>35</v>
      </c>
      <c r="K12" s="4" t="s">
        <v>36</v>
      </c>
      <c r="L12" s="4"/>
      <c r="M12" s="4"/>
    </row>
    <row r="13" spans="1:18" ht="42" customHeight="1">
      <c r="B13" s="66" t="s">
        <v>140</v>
      </c>
      <c r="C13" s="67"/>
      <c r="D13" s="67"/>
      <c r="E13" s="6" t="s">
        <v>55</v>
      </c>
      <c r="F13" s="6"/>
      <c r="G13" s="6"/>
      <c r="H13" s="6"/>
      <c r="I13" s="6"/>
      <c r="J13" s="6">
        <v>1</v>
      </c>
      <c r="K13" s="6">
        <v>0.3</v>
      </c>
      <c r="L13" s="4"/>
      <c r="M13" s="4"/>
    </row>
    <row r="14" spans="1:18" ht="42" customHeight="1">
      <c r="B14" s="61" t="s">
        <v>142</v>
      </c>
      <c r="C14" s="68"/>
      <c r="D14" s="68"/>
      <c r="E14" s="6" t="s">
        <v>141</v>
      </c>
      <c r="F14" s="6"/>
      <c r="G14" s="6"/>
      <c r="H14" s="6"/>
      <c r="I14" s="6"/>
      <c r="J14" s="6">
        <v>1</v>
      </c>
      <c r="K14" s="6">
        <v>0.3</v>
      </c>
      <c r="L14" s="4"/>
      <c r="M14" s="4"/>
    </row>
    <row r="15" spans="1:18" ht="55.5" customHeight="1">
      <c r="B15" s="61" t="s">
        <v>143</v>
      </c>
      <c r="C15" s="62"/>
      <c r="D15" s="62"/>
      <c r="E15" s="6" t="s">
        <v>28</v>
      </c>
      <c r="F15" s="6"/>
      <c r="G15" s="6"/>
      <c r="H15" s="6"/>
      <c r="I15" s="6"/>
      <c r="J15" s="6">
        <v>1</v>
      </c>
      <c r="K15" s="6">
        <v>0.4</v>
      </c>
      <c r="L15" s="4"/>
      <c r="M15" s="4"/>
    </row>
    <row r="16" spans="1:18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>
      <c r="B17" s="5" t="s">
        <v>40</v>
      </c>
      <c r="C17" s="5"/>
      <c r="D17" s="5"/>
      <c r="E17" s="5"/>
      <c r="F17" s="5"/>
      <c r="G17" s="5" t="s">
        <v>39</v>
      </c>
      <c r="H17" s="16">
        <f>(H20+H21+H22)/3/100</f>
        <v>1</v>
      </c>
      <c r="I17" s="4"/>
      <c r="J17" s="4"/>
      <c r="K17" s="4"/>
      <c r="L17" s="4"/>
      <c r="M17" s="4"/>
    </row>
    <row r="18" spans="1:13" ht="60">
      <c r="B18" s="57" t="s">
        <v>45</v>
      </c>
      <c r="C18" s="57"/>
      <c r="D18" s="57"/>
      <c r="E18" s="11" t="s">
        <v>41</v>
      </c>
      <c r="F18" s="11" t="s">
        <v>42</v>
      </c>
      <c r="G18" s="13"/>
      <c r="H18" s="13"/>
      <c r="I18" s="13"/>
      <c r="J18" s="13"/>
      <c r="K18" s="13"/>
      <c r="L18" s="13"/>
      <c r="M18" s="4"/>
    </row>
    <row r="19" spans="1:13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ht="61.5" customHeight="1">
      <c r="A20">
        <v>1</v>
      </c>
      <c r="B20" s="73" t="s">
        <v>145</v>
      </c>
      <c r="C20" s="73"/>
      <c r="D20" s="73"/>
      <c r="E20" s="4">
        <v>2</v>
      </c>
      <c r="F20" s="4">
        <v>2</v>
      </c>
      <c r="G20" s="4">
        <v>100</v>
      </c>
      <c r="H20" s="7">
        <f>G20/E20*F20</f>
        <v>100</v>
      </c>
      <c r="I20" s="4"/>
      <c r="J20" s="4"/>
      <c r="K20" s="4"/>
      <c r="L20" s="4"/>
      <c r="M20" s="4"/>
    </row>
    <row r="21" spans="1:13" ht="65.25" customHeight="1">
      <c r="A21">
        <v>2</v>
      </c>
      <c r="B21" s="73" t="s">
        <v>146</v>
      </c>
      <c r="C21" s="73"/>
      <c r="D21" s="73"/>
      <c r="E21" s="4">
        <v>6</v>
      </c>
      <c r="F21" s="4">
        <v>6</v>
      </c>
      <c r="G21" s="4">
        <v>100</v>
      </c>
      <c r="H21" s="7">
        <f>G21/E21*F21</f>
        <v>100</v>
      </c>
      <c r="I21" s="4"/>
      <c r="J21" s="4"/>
      <c r="K21" s="4"/>
      <c r="L21" s="4"/>
      <c r="M21" s="4"/>
    </row>
    <row r="22" spans="1:13" ht="65.25" customHeight="1">
      <c r="A22">
        <v>3</v>
      </c>
      <c r="B22" s="73" t="s">
        <v>144</v>
      </c>
      <c r="C22" s="73"/>
      <c r="D22" s="73"/>
      <c r="E22" s="4">
        <v>1</v>
      </c>
      <c r="F22" s="4">
        <v>1</v>
      </c>
      <c r="G22" s="4">
        <v>100</v>
      </c>
      <c r="H22" s="7">
        <f>G22/E22*F22</f>
        <v>100</v>
      </c>
      <c r="I22" s="35"/>
      <c r="J22" s="35"/>
      <c r="K22" s="35"/>
      <c r="L22" s="4"/>
      <c r="M22" s="4"/>
    </row>
    <row r="23" spans="1:13" ht="17.25" customHeight="1">
      <c r="B23" s="42"/>
      <c r="C23" s="42"/>
      <c r="D23" s="42"/>
      <c r="E23" s="35"/>
      <c r="F23" s="35"/>
      <c r="G23" s="35"/>
      <c r="H23" s="35"/>
      <c r="I23" s="35"/>
      <c r="J23" s="35"/>
      <c r="K23" s="35"/>
      <c r="L23" s="4"/>
      <c r="M23" s="4"/>
    </row>
    <row r="24" spans="1:13">
      <c r="B24" s="40"/>
      <c r="C24" s="40"/>
      <c r="D24" s="40"/>
      <c r="E24" s="40"/>
      <c r="F24" s="40"/>
      <c r="G24" s="40"/>
      <c r="H24" s="40"/>
      <c r="I24" s="40"/>
      <c r="J24" s="40"/>
      <c r="K24" s="43"/>
      <c r="L24" s="4"/>
      <c r="M24" s="4"/>
    </row>
    <row r="25" spans="1:13" ht="76.5" customHeight="1">
      <c r="B25" s="69" t="s">
        <v>179</v>
      </c>
      <c r="C25" s="85"/>
      <c r="D25" s="85"/>
      <c r="E25" s="85"/>
      <c r="F25" s="85"/>
      <c r="G25" s="85"/>
      <c r="H25" s="85"/>
      <c r="I25" s="85"/>
      <c r="J25" s="85"/>
      <c r="K25" s="85"/>
      <c r="L25" s="4"/>
      <c r="M25" s="4"/>
    </row>
    <row r="26" spans="1:13" ht="9.75" customHeight="1"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</row>
    <row r="27" spans="1:13" hidden="1"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</row>
    <row r="28" spans="1:13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>
      <c r="B29" s="4" t="s">
        <v>3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>
      <c r="B30" s="4" t="s">
        <v>30</v>
      </c>
      <c r="C30" s="4"/>
      <c r="D30" s="4"/>
      <c r="E30" s="4"/>
      <c r="F30" s="4"/>
      <c r="G30" s="4"/>
      <c r="H30" s="4"/>
      <c r="I30" s="4" t="s">
        <v>4</v>
      </c>
      <c r="J30" s="4"/>
      <c r="K30" s="4"/>
      <c r="L30" s="4"/>
      <c r="M30" s="4"/>
    </row>
  </sheetData>
  <mergeCells count="11">
    <mergeCell ref="B18:D18"/>
    <mergeCell ref="B1:K2"/>
    <mergeCell ref="B9:D9"/>
    <mergeCell ref="B13:D13"/>
    <mergeCell ref="B14:D14"/>
    <mergeCell ref="B15:D15"/>
    <mergeCell ref="B20:D20"/>
    <mergeCell ref="B21:D21"/>
    <mergeCell ref="B22:D22"/>
    <mergeCell ref="B25:K25"/>
    <mergeCell ref="B26:M2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безопасность</vt:lpstr>
      <vt:lpstr>финансы</vt:lpstr>
      <vt:lpstr>культура</vt:lpstr>
      <vt:lpstr>образование</vt:lpstr>
      <vt:lpstr>социалка</vt:lpstr>
      <vt:lpstr>молодежь</vt:lpstr>
      <vt:lpstr>благоустройство</vt:lpstr>
      <vt:lpstr>экономика</vt:lpstr>
      <vt:lpstr>наркоманы</vt:lpstr>
      <vt:lpstr>заключение</vt:lpstr>
      <vt:lpstr>заключение!Заголовки_для_печати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2024-02-12T12:22:12Z</dcterms:modified>
</cp:coreProperties>
</file>