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безопасность" sheetId="10" r:id="rId1"/>
    <sheet name="финансы" sheetId="2" r:id="rId2"/>
    <sheet name="культура" sheetId="4" r:id="rId3"/>
    <sheet name="образование" sheetId="5" r:id="rId4"/>
    <sheet name="социалка" sheetId="6" r:id="rId5"/>
    <sheet name="молодежь" sheetId="7" r:id="rId6"/>
    <sheet name="благоустройство" sheetId="8" r:id="rId7"/>
    <sheet name="экономика" sheetId="9" r:id="rId8"/>
    <sheet name="наркоманы" sheetId="11" r:id="rId9"/>
    <sheet name="заключение" sheetId="3" r:id="rId10"/>
  </sheets>
  <definedNames>
    <definedName name="_xlnm.Print_Titles" localSheetId="9">заключение!$A:$A</definedName>
  </definedNames>
  <calcPr calcId="125725"/>
</workbook>
</file>

<file path=xl/calcChain.xml><?xml version="1.0" encoding="utf-8"?>
<calcChain xmlns="http://schemas.openxmlformats.org/spreadsheetml/2006/main">
  <c r="H11" i="9"/>
  <c r="H23" i="8"/>
  <c r="H22" i="5"/>
  <c r="H5" i="8"/>
  <c r="H5" i="5"/>
  <c r="H32" i="8"/>
  <c r="H31"/>
  <c r="H10"/>
  <c r="H17" i="6"/>
  <c r="H20"/>
  <c r="H11"/>
  <c r="H16" i="7"/>
  <c r="H7" i="11"/>
  <c r="F13" i="3" s="1"/>
  <c r="H14" i="11"/>
  <c r="H11" i="5"/>
  <c r="H28"/>
  <c r="H28" i="4"/>
  <c r="H27"/>
  <c r="H26"/>
  <c r="H10"/>
  <c r="H18" i="2"/>
  <c r="H24" i="10"/>
  <c r="H5"/>
  <c r="H14"/>
  <c r="H7"/>
  <c r="F5" i="3" s="1"/>
  <c r="H11" i="7"/>
  <c r="H28" i="10"/>
  <c r="H10" i="2"/>
  <c r="D13" i="3"/>
  <c r="D5"/>
  <c r="H27" i="11"/>
  <c r="H26"/>
  <c r="H25"/>
  <c r="H27" i="10"/>
  <c r="H26"/>
  <c r="F11" i="3"/>
  <c r="H22" i="11" l="1"/>
  <c r="G13" i="3" s="1"/>
  <c r="G5"/>
  <c r="H5"/>
  <c r="H29" i="8"/>
  <c r="H28"/>
  <c r="H30"/>
  <c r="H27"/>
  <c r="H26"/>
  <c r="H25"/>
  <c r="F12" i="3"/>
  <c r="F10"/>
  <c r="F9"/>
  <c r="F8"/>
  <c r="F7"/>
  <c r="G6"/>
  <c r="F6"/>
  <c r="H27" i="5"/>
  <c r="H26"/>
  <c r="H25"/>
  <c r="H24"/>
  <c r="H20" i="7"/>
  <c r="H19"/>
  <c r="H25" i="9"/>
  <c r="H24"/>
  <c r="H23"/>
  <c r="H22"/>
  <c r="H21" i="6"/>
  <c r="H19"/>
  <c r="H24" i="4"/>
  <c r="H23"/>
  <c r="H25"/>
  <c r="H22"/>
  <c r="H21" i="2"/>
  <c r="H20"/>
  <c r="H5"/>
  <c r="H6" i="3" s="1"/>
  <c r="D11"/>
  <c r="D6"/>
  <c r="D7"/>
  <c r="D8"/>
  <c r="D9"/>
  <c r="D10"/>
  <c r="D12"/>
  <c r="H19" i="9" l="1"/>
  <c r="H20" i="4"/>
  <c r="G7" i="3" s="1"/>
  <c r="H5" i="11"/>
  <c r="H13" i="3" s="1"/>
  <c r="H5" i="7"/>
  <c r="H10" i="3" s="1"/>
  <c r="G12"/>
  <c r="G8"/>
  <c r="G9"/>
  <c r="H5" i="4" l="1"/>
  <c r="H7" i="3" s="1"/>
  <c r="G10"/>
  <c r="H5" i="9"/>
  <c r="H12" i="3" s="1"/>
  <c r="H11"/>
  <c r="G11"/>
  <c r="H8"/>
  <c r="H5" i="6"/>
  <c r="H9" i="3" s="1"/>
</calcChain>
</file>

<file path=xl/sharedStrings.xml><?xml version="1.0" encoding="utf-8"?>
<sst xmlns="http://schemas.openxmlformats.org/spreadsheetml/2006/main" count="394" uniqueCount="205">
  <si>
    <t>Степень достижения целей муниципальной программы</t>
  </si>
  <si>
    <t>Вывод: Программа эффективна продолжить реализацию</t>
  </si>
  <si>
    <t xml:space="preserve">Вывод: </t>
  </si>
  <si>
    <t>Начальник финансового управления администрации</t>
  </si>
  <si>
    <t>Н. Ю. Овсянникова</t>
  </si>
  <si>
    <t>%</t>
  </si>
  <si>
    <t>Расходы на реализацию программы</t>
  </si>
  <si>
    <t>Наименование программы</t>
  </si>
  <si>
    <t>Показатель качества управления муниципальной программой</t>
  </si>
  <si>
    <t>Социальная поддержка граждан в Арзгирском  муниципальном районе</t>
  </si>
  <si>
    <t>план (тыс. рублей)</t>
  </si>
  <si>
    <t>факт (тыс. рублей)</t>
  </si>
  <si>
    <t>Спепень  соответствия фактических расходов их запланированному уровню</t>
  </si>
  <si>
    <t>выполнен</t>
  </si>
  <si>
    <t>Оценка результативности достижения целей программы</t>
  </si>
  <si>
    <r>
      <rPr>
        <u/>
        <sz val="11"/>
        <rFont val="Calibri"/>
        <family val="2"/>
        <charset val="204"/>
        <scheme val="minor"/>
      </rPr>
      <t>Основное мероприятие:</t>
    </r>
    <r>
      <rPr>
        <sz val="11"/>
        <rFont val="Calibri"/>
        <family val="2"/>
        <charset val="204"/>
        <scheme val="minor"/>
      </rPr>
      <t xml:space="preserve"> обеспечение реализации программы ….</t>
    </r>
  </si>
  <si>
    <t>Степень достижения цели муниципальной программы</t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</si>
  <si>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Создание благоприятных условий для динамического развития инфраструктуры потребительского рынка</t>
    </r>
  </si>
  <si>
    <t>100%/2 показателя *(1+1)=1</t>
  </si>
  <si>
    <r>
      <rPr>
        <i/>
        <u/>
        <sz val="10"/>
        <rFont val="Calibri"/>
        <family val="2"/>
        <charset val="204"/>
        <scheme val="minor"/>
      </rPr>
      <t>Цель:</t>
    </r>
    <r>
      <rPr>
        <i/>
        <sz val="10"/>
        <rFont val="Calibri"/>
        <family val="2"/>
        <charset val="204"/>
        <scheme val="minor"/>
      </rPr>
      <t xml:space="preserve"> повышения качества жизни населения Арзгирского района</t>
    </r>
  </si>
  <si>
    <r>
      <rPr>
        <u/>
        <sz val="11"/>
        <rFont val="Calibri"/>
        <family val="2"/>
        <charset val="204"/>
        <scheme val="minor"/>
      </rPr>
      <t>Основное мероприятие :</t>
    </r>
    <r>
      <rPr>
        <sz val="11"/>
        <rFont val="Calibri"/>
        <family val="2"/>
        <charset val="204"/>
        <scheme val="minor"/>
      </rPr>
      <t xml:space="preserve"> развитие и поддержка субъектов малого и среднего предпринимательства…</t>
    </r>
  </si>
  <si>
    <r>
      <rPr>
        <u/>
        <sz val="11"/>
        <rFont val="Calibri"/>
        <family val="2"/>
        <charset val="204"/>
        <scheme val="minor"/>
      </rPr>
      <t>Основное мероприятие:</t>
    </r>
    <r>
      <rPr>
        <sz val="11"/>
        <rFont val="Calibri"/>
        <family val="2"/>
        <charset val="204"/>
        <scheme val="minor"/>
      </rPr>
      <t>снижение административных барьеров, оптимизация и повышение качества предоставления государственных и муниципальных услуг</t>
    </r>
  </si>
  <si>
    <r>
      <rPr>
        <u/>
        <sz val="11"/>
        <rFont val="Calibri"/>
        <family val="2"/>
        <charset val="204"/>
        <scheme val="minor"/>
      </rPr>
      <t xml:space="preserve">Основное мероприятие: </t>
    </r>
    <r>
      <rPr>
        <sz val="11"/>
        <rFont val="Calibri"/>
        <family val="2"/>
        <charset val="204"/>
        <scheme val="minor"/>
      </rPr>
      <t>Проведение спортивных и физкультурных  мероприятий</t>
    </r>
  </si>
  <si>
    <r>
      <rPr>
        <u/>
        <sz val="11"/>
        <rFont val="Calibri"/>
        <family val="2"/>
        <charset val="204"/>
        <scheme val="minor"/>
      </rPr>
      <t>Основное мероприятие:</t>
    </r>
    <r>
      <rPr>
        <sz val="11"/>
        <rFont val="Calibri"/>
        <family val="2"/>
        <charset val="204"/>
        <scheme val="minor"/>
      </rPr>
      <t xml:space="preserve"> проведение мероприятий направленных на реализацию молодежной политики</t>
    </r>
  </si>
  <si>
    <t>100%/2 показателей *(1+1)= 1</t>
  </si>
  <si>
    <t>100% / 1 показатель (1)=1</t>
  </si>
  <si>
    <t>Арзгирского муниципального округа</t>
  </si>
  <si>
    <t>Арзгирского муниципального окурга</t>
  </si>
  <si>
    <t>Начальник финансового управления администрации Арзгирского муниципального округа</t>
  </si>
  <si>
    <t>Степень решение задач основных мероприятий программы</t>
  </si>
  <si>
    <t>ОРПЗ</t>
  </si>
  <si>
    <t>К</t>
  </si>
  <si>
    <t>СДЦ</t>
  </si>
  <si>
    <t>СРЗ</t>
  </si>
  <si>
    <t>КУП</t>
  </si>
  <si>
    <t xml:space="preserve">Качество управления муниципальной программой </t>
  </si>
  <si>
    <t>кол-во мероприятий (n)</t>
  </si>
  <si>
    <t>НКС в  срок</t>
  </si>
  <si>
    <t>Оценка эффективности реализации муниципальной программы</t>
  </si>
  <si>
    <t>Все мероприятия программы выполнены в установленные сроки</t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</si>
  <si>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недопущение муниципальнго долга АМО</t>
    </r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</si>
  <si>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организация и осуществление контроля за соблюдением бюджетного законодательства РФ и иных НПА, регулирующих бюджетные правоотношения</t>
    </r>
  </si>
  <si>
    <r>
      <rPr>
        <u/>
        <sz val="11"/>
        <rFont val="Calibri"/>
        <family val="2"/>
        <charset val="204"/>
        <scheme val="minor"/>
      </rPr>
      <t>Основное мероприятие:</t>
    </r>
    <r>
      <rPr>
        <sz val="11"/>
        <rFont val="Calibri"/>
        <family val="2"/>
        <charset val="204"/>
        <scheme val="minor"/>
      </rPr>
      <t xml:space="preserve"> Повышение качества управления муниципальными финансами"</t>
    </r>
  </si>
  <si>
    <r>
      <rPr>
        <u/>
        <sz val="11"/>
        <rFont val="Calibri"/>
        <family val="2"/>
        <charset val="204"/>
        <scheme val="minor"/>
      </rPr>
      <t>Основное мероприятие:</t>
    </r>
    <r>
      <rPr>
        <sz val="11"/>
        <rFont val="Calibri"/>
        <family val="2"/>
        <charset val="204"/>
        <scheme val="minor"/>
      </rPr>
      <t xml:space="preserve"> Обеспечение реализации программы и общепрогмамные мероприятия</t>
    </r>
  </si>
  <si>
    <r>
      <rPr>
        <i/>
        <u/>
        <sz val="10"/>
        <rFont val="Calibri"/>
        <family val="2"/>
        <charset val="204"/>
        <scheme val="minor"/>
      </rPr>
      <t>Задача:</t>
    </r>
    <r>
      <rPr>
        <i/>
        <sz val="10"/>
        <rFont val="Calibri"/>
        <family val="2"/>
        <charset val="204"/>
        <scheme val="minor"/>
      </rPr>
      <t xml:space="preserve"> осовершенствование бюджетной политики АМО и повышение эффективности использования бюджетных средств АМО;</t>
    </r>
  </si>
  <si>
    <t>100% / 3 показатель *(1+1+1)= 1</t>
  </si>
  <si>
    <r>
      <rPr>
        <i/>
        <u/>
        <sz val="10"/>
        <rFont val="Calibri"/>
        <family val="2"/>
        <charset val="204"/>
        <scheme val="minor"/>
      </rPr>
      <t>Задача:</t>
    </r>
    <r>
      <rPr>
        <i/>
        <sz val="10"/>
        <rFont val="Calibri"/>
        <family val="2"/>
        <charset val="204"/>
        <scheme val="minor"/>
      </rPr>
      <t xml:space="preserve"> обеспечение роста налогового потенциала АМО</t>
    </r>
  </si>
  <si>
    <r>
      <rPr>
        <i/>
        <u/>
        <sz val="10"/>
        <rFont val="Calibri"/>
        <family val="2"/>
        <charset val="204"/>
        <scheme val="minor"/>
      </rPr>
      <t>Задача:</t>
    </r>
    <r>
      <rPr>
        <i/>
        <sz val="10"/>
        <rFont val="Calibri"/>
        <family val="2"/>
        <charset val="204"/>
        <scheme val="minor"/>
      </rPr>
      <t xml:space="preserve"> обеспечениедоступности и повышения качества предоставления государственных услуг в сфере социальной защиты населения</t>
    </r>
  </si>
  <si>
    <t>100%/1 показателей *(1)=1</t>
  </si>
  <si>
    <r>
      <rPr>
        <u/>
        <sz val="11"/>
        <rFont val="Calibri"/>
        <family val="2"/>
        <charset val="204"/>
        <scheme val="minor"/>
      </rPr>
      <t>Основная цель:</t>
    </r>
    <r>
      <rPr>
        <sz val="11"/>
        <rFont val="Calibri"/>
        <family val="2"/>
        <charset val="204"/>
        <scheme val="minor"/>
      </rPr>
      <t xml:space="preserve"> обеспечение долгосрочной сбалансированности и устойчивости бюджетной системы Арзгирского муниципального округа, повышение качества управления муниципальными финансами АМО </t>
    </r>
  </si>
  <si>
    <r>
      <rPr>
        <u/>
        <sz val="11"/>
        <rFont val="Calibri"/>
        <family val="2"/>
        <charset val="204"/>
        <scheme val="minor"/>
      </rPr>
      <t>Основная цель:</t>
    </r>
    <r>
      <rPr>
        <sz val="11"/>
        <rFont val="Calibri"/>
        <family val="2"/>
        <charset val="204"/>
        <scheme val="minor"/>
      </rPr>
      <t xml:space="preserve"> обеспечениеустойчевого социально-экономического развития АМО путем создания комфортных условий для ведения бизнеса, улучшения инвестиционного климата, снижения административных барьеров</t>
    </r>
  </si>
  <si>
    <r>
      <rPr>
        <i/>
        <u/>
        <sz val="10"/>
        <rFont val="Calibri"/>
        <family val="2"/>
        <charset val="204"/>
        <scheme val="minor"/>
      </rPr>
      <t>Задача:</t>
    </r>
    <r>
      <rPr>
        <i/>
        <sz val="10"/>
        <rFont val="Calibri"/>
        <family val="2"/>
        <charset val="204"/>
        <scheme val="minor"/>
      </rPr>
      <t xml:space="preserve"> Сооздание благоприятных экономических и социальных условий для динамического развития территории Арзгирского муниципального округа</t>
    </r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</si>
  <si>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Повышение качества гос. и мун. Услуг, предостввляемых структурными подразделениями и отделами ААМО, в т.ч. по средствам МФЦ"</t>
    </r>
  </si>
  <si>
    <r>
      <rPr>
        <u/>
        <sz val="11"/>
        <rFont val="Calibri"/>
        <family val="2"/>
        <charset val="204"/>
        <scheme val="minor"/>
      </rPr>
      <t xml:space="preserve">Основное мероприятие: </t>
    </r>
    <r>
      <rPr>
        <sz val="11"/>
        <rFont val="Calibri"/>
        <family val="2"/>
        <charset val="204"/>
        <scheme val="minor"/>
      </rPr>
      <t>формирование положительного имиджа Арзгирского муниципального округа, создание благоприятного инвестиционного климата</t>
    </r>
  </si>
  <si>
    <r>
      <t xml:space="preserve">Основное меропритие: </t>
    </r>
    <r>
      <rPr>
        <sz val="11"/>
        <rFont val="Calibri"/>
        <family val="2"/>
        <charset val="204"/>
        <scheme val="minor"/>
      </rPr>
      <t>развитие потребительского рынка в Арзгирском муниципальном округе…</t>
    </r>
  </si>
  <si>
    <r>
      <rPr>
        <i/>
        <u/>
        <sz val="10"/>
        <rFont val="Calibri"/>
        <family val="2"/>
        <charset val="204"/>
        <scheme val="minor"/>
      </rPr>
      <t>Цель:</t>
    </r>
    <r>
      <rPr>
        <i/>
        <sz val="10"/>
        <rFont val="Calibri"/>
        <family val="2"/>
        <charset val="204"/>
        <scheme val="minor"/>
      </rPr>
      <t xml:space="preserve"> создание благоприятных условий для интелектуального и физического развития,формирование нравственной устойчивости, социальной активности молодежи, проживающей на территории Арзгирского округа …..</t>
    </r>
  </si>
  <si>
    <r>
      <rPr>
        <i/>
        <u/>
        <sz val="10"/>
        <rFont val="Calibri"/>
        <family val="2"/>
        <charset val="204"/>
        <scheme val="minor"/>
      </rPr>
      <t>Задача:</t>
    </r>
    <r>
      <rPr>
        <i/>
        <sz val="10"/>
        <rFont val="Calibri"/>
        <family val="2"/>
        <charset val="204"/>
        <scheme val="minor"/>
      </rPr>
      <t xml:space="preserve"> вовлечение в систематическое занятие физкультурой и спортом населения округа, в том числе детей и молодеж</t>
    </r>
  </si>
  <si>
    <r>
      <rPr>
        <i/>
        <u/>
        <sz val="10"/>
        <rFont val="Calibri"/>
        <family val="2"/>
        <charset val="204"/>
        <scheme val="minor"/>
      </rPr>
      <t>Задача:</t>
    </r>
    <r>
      <rPr>
        <i/>
        <sz val="10"/>
        <rFont val="Calibri"/>
        <family val="2"/>
        <charset val="204"/>
        <scheme val="minor"/>
      </rPr>
      <t xml:space="preserve"> создание правовых, экономических и организационных условий для самореализации молодых семей</t>
    </r>
  </si>
  <si>
    <t>100% / 4 показатель *(1+1+1+1)= 1</t>
  </si>
  <si>
    <t>Оценка эффективности  реализации программы</t>
  </si>
  <si>
    <t>Управление финансами Арзгирского муниципального округа</t>
  </si>
  <si>
    <t>Развитие культуры в  Арзгирском  муниципальном округе</t>
  </si>
  <si>
    <t>Развитие  образования в Арзгирском  муниципальном округе</t>
  </si>
  <si>
    <t>Молодежь Арзгирского  муниципального округа</t>
  </si>
  <si>
    <t>Модернизация экономики, улучшение инвестиционного климата в  Арзгирском муниципальном округе Ставропольского края, развитие малого и среднего предпринимательства, потребительского рынка и качества предоставления государственных и муниципальных услуг</t>
  </si>
  <si>
    <t>100%/1 показателей *1= 1</t>
  </si>
  <si>
    <t>Развитие жилищно-коммунального и дорожного хозяйства, благоустройство  Арзгирского муниципального округа</t>
  </si>
  <si>
    <t>плановая</t>
  </si>
  <si>
    <t>Степень достижения целей муниципальной программы (решения задач прграммы) с учетом весовых коэффициентов</t>
  </si>
  <si>
    <t>100% / 6 показатель *(1+1+1+1+1+1)=1,0</t>
  </si>
  <si>
    <r>
      <rPr>
        <i/>
        <u/>
        <sz val="10"/>
        <rFont val="Calibri"/>
        <family val="2"/>
        <charset val="204"/>
        <scheme val="minor"/>
      </rPr>
      <t>Основная цель:</t>
    </r>
    <r>
      <rPr>
        <i/>
        <sz val="10"/>
        <rFont val="Calibri"/>
        <family val="2"/>
        <charset val="204"/>
        <scheme val="minor"/>
      </rPr>
      <t xml:space="preserve"> развитие единого культурного пространства на территории Арзгирского муниципального окргуга ,создание условий для обеспечения равного доступа населения к культурным ценностям и информации……</t>
    </r>
  </si>
  <si>
    <r>
      <rPr>
        <i/>
        <u/>
        <sz val="10"/>
        <rFont val="Calibri"/>
        <family val="2"/>
        <charset val="204"/>
        <scheme val="minor"/>
      </rPr>
      <t>Задача:</t>
    </r>
    <r>
      <rPr>
        <i/>
        <sz val="10"/>
        <rFont val="Calibri"/>
        <family val="2"/>
        <charset val="204"/>
        <scheme val="minor"/>
      </rPr>
      <t xml:space="preserve"> модернизация отрасли культуры Арзгирского округа на основе внедрения современных информационных … технологий, расширение объемов и видов муниципальных услуг в области культуры и спорта</t>
    </r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</si>
  <si>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обеспечение доступности культурных благ для всех групп населения Арзгирского округа …..</t>
    </r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</si>
  <si>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повышения качества оказываемых муниципальных услуг, достапности дополнительного образования в сфере культуры, развитие интелектуального и творческого потанциала детей …..</t>
    </r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</si>
  <si>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организация предоставления на территории АМОкультурно-досуговой деятельности, библиотечного обслуживания населения, доп. образования детей в сфеое культуры, кодинация деятельности учреждений культуры…..</t>
    </r>
  </si>
  <si>
    <r>
      <rPr>
        <u/>
        <sz val="11"/>
        <rFont val="Calibri"/>
        <family val="2"/>
        <charset val="204"/>
        <scheme val="minor"/>
      </rPr>
      <t>Основное мероприятие:</t>
    </r>
    <r>
      <rPr>
        <sz val="11"/>
        <rFont val="Calibri"/>
        <family val="2"/>
        <charset val="204"/>
        <scheme val="minor"/>
      </rPr>
      <t xml:space="preserve"> Организация культурно-досуговой и физкультурно-оздоровительной деятельности</t>
    </r>
  </si>
  <si>
    <r>
      <rPr>
        <u/>
        <sz val="11"/>
        <rFont val="Calibri"/>
        <family val="2"/>
        <charset val="204"/>
        <scheme val="minor"/>
      </rPr>
      <t>Основное мероприятие:</t>
    </r>
    <r>
      <rPr>
        <sz val="11"/>
        <rFont val="Calibri"/>
        <family val="2"/>
        <charset val="204"/>
        <scheme val="minor"/>
      </rPr>
      <t xml:space="preserve"> Развитие системы библиотечного и информационного обслуживания населения</t>
    </r>
  </si>
  <si>
    <r>
      <rPr>
        <u/>
        <sz val="11"/>
        <rFont val="Calibri"/>
        <family val="2"/>
        <charset val="204"/>
        <scheme val="minor"/>
      </rPr>
      <t>Основное мероприятие:</t>
    </r>
    <r>
      <rPr>
        <sz val="11"/>
        <rFont val="Calibri"/>
        <family val="2"/>
        <charset val="204"/>
        <scheme val="minor"/>
      </rPr>
      <t xml:space="preserve"> Развитие дополнительного образования детей и взрослых в области культуры</t>
    </r>
  </si>
  <si>
    <t>100%/1показателей *(1)=1</t>
  </si>
  <si>
    <t>Обеспечение общественной безопасности и защита населения и территории от чрезвычайных ситуаций в Арзгирском муниципальном округе</t>
  </si>
  <si>
    <t xml:space="preserve">Межнациональные отношения, профилактика правонарушений, наркомании, алкоголизма и табакокурения в Арзгирском муниципальном округе </t>
  </si>
  <si>
    <r>
      <rPr>
        <i/>
        <u/>
        <sz val="10"/>
        <rFont val="Calibri"/>
        <family val="2"/>
        <charset val="204"/>
        <scheme val="minor"/>
      </rPr>
      <t>Задача:</t>
    </r>
    <r>
      <rPr>
        <i/>
        <sz val="10"/>
        <rFont val="Calibri"/>
        <family val="2"/>
        <charset val="204"/>
        <scheme val="minor"/>
      </rPr>
      <t xml:space="preserve"> оперативное реаагирование на изменение оперативной обстановки на территории  АМО, состояние общественного порядка</t>
    </r>
  </si>
  <si>
    <r>
      <rPr>
        <i/>
        <u/>
        <sz val="10"/>
        <rFont val="Calibri"/>
        <family val="2"/>
        <charset val="204"/>
        <scheme val="minor"/>
      </rPr>
      <t>Задача:</t>
    </r>
    <r>
      <rPr>
        <i/>
        <sz val="10"/>
        <rFont val="Calibri"/>
        <family val="2"/>
        <charset val="204"/>
        <scheme val="minor"/>
      </rPr>
      <t xml:space="preserve"> укрепление порядка и общественной безопасности АМО;</t>
    </r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</si>
  <si>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создание условий для привлечения населения к охране общественного порядка, в составе ДНД </t>
    </r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</si>
  <si>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обеспечение эффективного предупрежденич и ликвидации ЧС природного и техногенного характера</t>
    </r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</si>
  <si>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осуществление на территории АМО профилактических мер, направленных на предупреждение террористических актов</t>
    </r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</si>
  <si>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осуществление профилактических и пропагандических мер, направленных на предупреждение экстремизма, терроризма и его идеалогии на территории АМО</t>
    </r>
  </si>
  <si>
    <r>
      <rPr>
        <u/>
        <sz val="11"/>
        <rFont val="Calibri"/>
        <family val="2"/>
        <charset val="204"/>
        <scheme val="minor"/>
      </rPr>
      <t>Основное мероприятие:</t>
    </r>
    <r>
      <rPr>
        <sz val="11"/>
        <rFont val="Calibri"/>
        <family val="2"/>
        <charset val="204"/>
        <scheme val="minor"/>
      </rPr>
      <t xml:space="preserve"> Безопасный округ и защита населения и территории АМО от ЧС</t>
    </r>
  </si>
  <si>
    <r>
      <rPr>
        <u/>
        <sz val="11"/>
        <rFont val="Calibri"/>
        <family val="2"/>
        <charset val="204"/>
        <scheme val="minor"/>
      </rPr>
      <t>Основное мероприятие:</t>
    </r>
    <r>
      <rPr>
        <sz val="11"/>
        <rFont val="Calibri"/>
        <family val="2"/>
        <charset val="204"/>
        <scheme val="minor"/>
      </rPr>
      <t xml:space="preserve"> Поддержка народных дружин из числа граждан и казачьих обществ</t>
    </r>
  </si>
  <si>
    <r>
      <rPr>
        <u/>
        <sz val="11"/>
        <rFont val="Calibri"/>
        <family val="2"/>
        <charset val="204"/>
        <scheme val="minor"/>
      </rPr>
      <t>Основное мероприятие:</t>
    </r>
    <r>
      <rPr>
        <sz val="11"/>
        <rFont val="Calibri"/>
        <family val="2"/>
        <charset val="204"/>
        <scheme val="minor"/>
      </rPr>
      <t xml:space="preserve"> Профилактика терроризма и его идеалогии, экстремизма, а также минимизации и ликвидации последствий проявления терроризма и экстремизма</t>
    </r>
  </si>
  <si>
    <t>выше плановой</t>
  </si>
  <si>
    <r>
      <rPr>
        <u/>
        <sz val="11"/>
        <rFont val="Calibri"/>
        <family val="2"/>
        <charset val="204"/>
        <scheme val="minor"/>
      </rPr>
      <t xml:space="preserve">Основное мероприятие: </t>
    </r>
    <r>
      <rPr>
        <sz val="11"/>
        <rFont val="Calibri"/>
        <family val="2"/>
        <charset val="204"/>
        <scheme val="minor"/>
      </rPr>
      <t>Проведение  мероприятий направленных на укрепление межнациональных и межконфессиональных отношений</t>
    </r>
  </si>
  <si>
    <r>
      <rPr>
        <u/>
        <sz val="11"/>
        <rFont val="Calibri"/>
        <family val="2"/>
        <charset val="204"/>
        <scheme val="minor"/>
      </rPr>
      <t xml:space="preserve">Основное мероприятие: </t>
    </r>
    <r>
      <rPr>
        <sz val="11"/>
        <rFont val="Calibri"/>
        <family val="2"/>
        <charset val="204"/>
        <scheme val="minor"/>
      </rPr>
      <t>Проведение  мероприятий по реализации государственной  политики в сфере профилактики правонарушений на территории АМО</t>
    </r>
  </si>
  <si>
    <r>
      <rPr>
        <i/>
        <u/>
        <sz val="10"/>
        <rFont val="Calibri"/>
        <family val="2"/>
        <charset val="204"/>
        <scheme val="minor"/>
      </rPr>
      <t>Цель:</t>
    </r>
    <r>
      <rPr>
        <i/>
        <sz val="10"/>
        <rFont val="Calibri"/>
        <family val="2"/>
        <charset val="204"/>
        <scheme val="minor"/>
      </rPr>
      <t xml:space="preserve"> гармонизация межнациональных отношений, укрепление общероссийской гражданской идентичности населения АМО, успешная социальная и культурная адаптация минрантов, реализация антинаркотической политики</t>
    </r>
  </si>
  <si>
    <r>
      <rPr>
        <i/>
        <u/>
        <sz val="10"/>
        <rFont val="Calibri"/>
        <family val="2"/>
        <charset val="204"/>
        <scheme val="minor"/>
      </rPr>
      <t>Задача:</t>
    </r>
    <r>
      <rPr>
        <i/>
        <sz val="10"/>
        <rFont val="Calibri"/>
        <family val="2"/>
        <charset val="204"/>
        <scheme val="minor"/>
      </rPr>
      <t xml:space="preserve"> Развитие муниципальной системы дошкольного образования АМО</t>
    </r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</si>
  <si>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обеспечение доступности и повышение качества системы общего образования детей АМО</t>
    </r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</si>
  <si>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развитие системы воспитания и дополнительного образования детей и молодежи АМО</t>
    </r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</si>
  <si>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изменение инфраструктуры общеобразовательных учреждений, сохранение и укрепление здоровья детей  АМО</t>
    </r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</si>
  <si>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Создание условий для социализации детей сирот и детей, оставшихся без попечения родителей</t>
    </r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</si>
  <si>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реализация мероприятий отдыха, оздоровление и трудоустройства детей в каникулярное время в АМО</t>
    </r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</si>
  <si>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обеспечение деятельности учреждений в сфере образования</t>
    </r>
  </si>
  <si>
    <r>
      <rPr>
        <u/>
        <sz val="11"/>
        <rFont val="Calibri"/>
        <family val="2"/>
        <charset val="204"/>
        <scheme val="minor"/>
      </rPr>
      <t>Основное мероприятие :</t>
    </r>
    <r>
      <rPr>
        <sz val="11"/>
        <rFont val="Calibri"/>
        <family val="2"/>
        <charset val="204"/>
        <scheme val="minor"/>
      </rPr>
      <t xml:space="preserve"> поддержка детей с ограниченными возможностями здоровья…</t>
    </r>
  </si>
  <si>
    <r>
      <rPr>
        <u/>
        <sz val="11"/>
        <rFont val="Calibri"/>
        <family val="2"/>
        <charset val="204"/>
        <scheme val="minor"/>
      </rPr>
      <t xml:space="preserve">Основное мероприятие: </t>
    </r>
    <r>
      <rPr>
        <sz val="11"/>
        <rFont val="Calibri"/>
        <family val="2"/>
        <charset val="204"/>
        <scheme val="minor"/>
      </rPr>
      <t>Развитие дошкольного, общего и дополнительного образования детей….</t>
    </r>
  </si>
  <si>
    <r>
      <rPr>
        <u/>
        <sz val="11"/>
        <rFont val="Calibri"/>
        <family val="2"/>
        <charset val="204"/>
        <scheme val="minor"/>
      </rPr>
      <t xml:space="preserve">Основное меропритие: </t>
    </r>
    <r>
      <rPr>
        <sz val="11"/>
        <rFont val="Calibri"/>
        <family val="2"/>
        <charset val="204"/>
        <scheme val="minor"/>
      </rPr>
      <t>организация отдыха и оздоровления детей в каникулярное время …</t>
    </r>
  </si>
  <si>
    <t>100%/1 показателей *(0)=0</t>
  </si>
  <si>
    <t>Оценка эффективности реализации муниципальной программы "Обеспечение общественной безопасности и защита населения и территории от чрезвычайных ситуаций в Арзгирском муниципальном округе" за 2024 год</t>
  </si>
  <si>
    <r>
      <rPr>
        <u/>
        <sz val="11"/>
        <rFont val="Calibri"/>
        <family val="2"/>
        <charset val="204"/>
        <scheme val="minor"/>
      </rPr>
      <t xml:space="preserve"> Цель:</t>
    </r>
    <r>
      <rPr>
        <sz val="11"/>
        <rFont val="Calibri"/>
        <family val="2"/>
        <charset val="204"/>
        <scheme val="minor"/>
      </rPr>
      <t>Создание условий для укрепления правопорядка и обеспечения общественной безопасности  на территории АМО</t>
    </r>
  </si>
  <si>
    <r>
      <rPr>
        <u/>
        <sz val="11"/>
        <rFont val="Calibri"/>
        <family val="2"/>
        <charset val="204"/>
        <scheme val="minor"/>
      </rPr>
      <t xml:space="preserve"> Цель:</t>
    </r>
    <r>
      <rPr>
        <sz val="11"/>
        <rFont val="Calibri"/>
        <family val="2"/>
        <charset val="204"/>
        <scheme val="minor"/>
      </rPr>
      <t>Защита населения, территории и объектов инфраструктуры АМО СК от ЧС природного и техногенного характера</t>
    </r>
  </si>
  <si>
    <r>
      <rPr>
        <u/>
        <sz val="11"/>
        <rFont val="Calibri"/>
        <family val="2"/>
        <charset val="204"/>
        <scheme val="minor"/>
      </rPr>
      <t xml:space="preserve"> Цель:</t>
    </r>
    <r>
      <rPr>
        <sz val="11"/>
        <rFont val="Calibri"/>
        <family val="2"/>
        <charset val="204"/>
        <scheme val="minor"/>
      </rPr>
      <t>Реализация государственной политики в области противодействия терроризму и экстремизму на территории АМО</t>
    </r>
  </si>
  <si>
    <t>100%/2 показателей *(0+2)=2</t>
  </si>
  <si>
    <t>100% / 2 показатель *(1+1)=2</t>
  </si>
  <si>
    <t>100% / 3 показатель (2+1+1)=4</t>
  </si>
  <si>
    <t>100% / 2 показатель (2+1)=3</t>
  </si>
  <si>
    <t>100% / 2 показатель (1+2)=3</t>
  </si>
  <si>
    <t>100%/5 показателей *(0-1+1+1+1)=0,40</t>
  </si>
  <si>
    <t>100%/3 показателей *(1+1+1,33)=1,11</t>
  </si>
  <si>
    <t>100%/4 показателей *(1+1+1,5+1,5)=1,25</t>
  </si>
  <si>
    <t>Оценка эффективности реализации муниципальной программы "Управление финансами Арзгирского муниципального округа" за 2024 год</t>
  </si>
  <si>
    <t>100%/2 показателей *(1+1)=0,5</t>
  </si>
  <si>
    <t>100% / 2 показатель (1+2)=1,5</t>
  </si>
  <si>
    <t>100%/7 показателей *(1+0+1+1+1+1+1,5)=0,9285</t>
  </si>
  <si>
    <t>100%/4 показателя *(1+1+1+1)=1</t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</si>
  <si>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Модернизация учреждений культурно-досугового типа Арзгирского муниципального округа Ставропольского края</t>
    </r>
  </si>
  <si>
    <t>100% / 1 показатель *(1)= 1</t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</si>
  <si>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Проведение ремонта, восстановление и реставрация наиболее значимых и находящихся в неудовлетворительном состоянии воинских захоронений, памятников и мемориальных комплексов, увековечивающих память погибших в годы Великой Отечественной войны</t>
    </r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</si>
  <si>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Обеспечение безопасных условий ведения деятельности на современном уровне, создание комфортных условий для участников мероприятий</t>
    </r>
  </si>
  <si>
    <t>100%/7 показателей *(1+1+1+1+1+1+1)=1</t>
  </si>
  <si>
    <r>
      <rPr>
        <u/>
        <sz val="11"/>
        <rFont val="Calibri"/>
        <family val="2"/>
        <charset val="204"/>
        <scheme val="minor"/>
      </rPr>
      <t>Основное мероприятие:</t>
    </r>
    <r>
      <rPr>
        <sz val="11"/>
        <rFont val="Calibri"/>
        <family val="2"/>
        <charset val="204"/>
        <scheme val="minor"/>
      </rPr>
      <t xml:space="preserve"> Реализация регионального проекта Культурная среда</t>
    </r>
  </si>
  <si>
    <r>
      <rPr>
        <u/>
        <sz val="11"/>
        <rFont val="Calibri"/>
        <family val="2"/>
        <charset val="204"/>
        <scheme val="minor"/>
      </rPr>
      <t>Основное мероприятие:</t>
    </r>
    <r>
      <rPr>
        <sz val="11"/>
        <rFont val="Calibri"/>
        <family val="2"/>
        <charset val="204"/>
        <scheme val="minor"/>
      </rPr>
      <t xml:space="preserve"> Ремонтно-реставрационные работы объектов культурного наследия</t>
    </r>
  </si>
  <si>
    <r>
      <rPr>
        <u/>
        <sz val="11"/>
        <rFont val="Calibri"/>
        <family val="2"/>
        <charset val="204"/>
        <scheme val="minor"/>
      </rPr>
      <t>Основное мероприятие:</t>
    </r>
    <r>
      <rPr>
        <sz val="11"/>
        <rFont val="Calibri"/>
        <family val="2"/>
        <charset val="204"/>
        <scheme val="minor"/>
      </rPr>
      <t xml:space="preserve"> Организация укрепления материально-технической базы</t>
    </r>
  </si>
  <si>
    <t>Оценка эффективности реализации муниципальной программы "Развитие культуры в  Арзгирском  муниципальном округа" за 2024год</t>
  </si>
  <si>
    <t>Оценка эффективности реализации муниципальной программы "Развитие  образования в Арзгирском  муниципальном округе" за 2024 год</t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</si>
  <si>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  </r>
  </si>
  <si>
    <r>
      <rPr>
        <u/>
        <sz val="11"/>
        <rFont val="Calibri"/>
        <family val="2"/>
        <charset val="204"/>
        <scheme val="minor"/>
      </rPr>
      <t>Основное мероприятие:</t>
    </r>
    <r>
      <rPr>
        <sz val="11"/>
        <rFont val="Calibri"/>
        <family val="2"/>
        <charset val="204"/>
        <scheme val="minor"/>
      </rPr>
      <t xml:space="preserve"> Реализация регионального проекта «Патриотическое воспитание граждан Российской Федерации»</t>
    </r>
  </si>
  <si>
    <t>100%/7 показателя *(1+1+1+1+1+1+1+1)=1</t>
  </si>
  <si>
    <t>100% / 5 показатель *(1+1+1+1+1)= 1</t>
  </si>
  <si>
    <t>100% / 3 показатель *(2+1+1)= 4</t>
  </si>
  <si>
    <t>100%/1 показателя *(1)=1</t>
  </si>
  <si>
    <t>100% / 9 показатель *(1+1+1+1+1+1+1+1+0)= 0,89</t>
  </si>
  <si>
    <t>Оценка эффективности реализации муниципальной программы "Межнациональные отношения, профилактика правонарушений, наркомании, алкоголизма и табакокурения в Арзгирском муниципальном округе " за 2024 год</t>
  </si>
  <si>
    <t>100%/1показателя *(1)=1</t>
  </si>
  <si>
    <t>100%/5 показателя *(1+1+1+1+1)=1</t>
  </si>
  <si>
    <r>
      <rPr>
        <i/>
        <u/>
        <sz val="10"/>
        <rFont val="Calibri"/>
        <family val="2"/>
        <charset val="204"/>
        <scheme val="minor"/>
      </rPr>
      <t>Цель:</t>
    </r>
    <r>
      <rPr>
        <i/>
        <sz val="10"/>
        <rFont val="Calibri"/>
        <family val="2"/>
        <charset val="204"/>
        <scheme val="minor"/>
      </rPr>
      <t xml:space="preserve"> реализация меропритий государственноц политики в сфере пофилактики правонарушений</t>
    </r>
  </si>
  <si>
    <r>
      <rPr>
        <i/>
        <u/>
        <sz val="10"/>
        <rFont val="Calibri"/>
        <family val="2"/>
        <charset val="204"/>
        <scheme val="minor"/>
      </rPr>
      <t>Цель:</t>
    </r>
    <r>
      <rPr>
        <i/>
        <sz val="10"/>
        <rFont val="Calibri"/>
        <family val="2"/>
        <charset val="204"/>
        <scheme val="minor"/>
      </rPr>
      <t xml:space="preserve"> Реализация приоритетных направлений Стратегии государственной антинаркотической политики Российской Федерации на территории Арзгирского муниципального округа Ставропольского края</t>
    </r>
  </si>
  <si>
    <r>
      <rPr>
        <i/>
        <u/>
        <sz val="10"/>
        <rFont val="Calibri"/>
        <family val="2"/>
        <charset val="204"/>
        <scheme val="minor"/>
      </rPr>
      <t>Цель:</t>
    </r>
    <r>
      <rPr>
        <i/>
        <sz val="10"/>
        <rFont val="Calibri"/>
        <family val="2"/>
        <charset val="204"/>
        <scheme val="minor"/>
      </rPr>
      <t xml:space="preserve"> Предупреждение не медицинского потребления наркотиков на территории Арзгирского муниципального округа Ставропольского края</t>
    </r>
  </si>
  <si>
    <r>
      <rPr>
        <i/>
        <u/>
        <sz val="10"/>
        <rFont val="Calibri"/>
        <family val="2"/>
        <charset val="204"/>
        <scheme val="minor"/>
      </rPr>
      <t>Задача:</t>
    </r>
    <r>
      <rPr>
        <i/>
        <sz val="10"/>
        <rFont val="Calibri"/>
        <family val="2"/>
        <charset val="204"/>
        <scheme val="minor"/>
      </rPr>
      <t xml:space="preserve"> организация и проведение мероприятий, направленных на гармонизацию межнациональных отношений, укрепление общероссийской гражданской идентичности населения АМО,</t>
    </r>
  </si>
  <si>
    <r>
      <rPr>
        <i/>
        <u/>
        <sz val="10"/>
        <rFont val="Calibri"/>
        <family val="2"/>
        <charset val="204"/>
        <scheme val="minor"/>
      </rPr>
      <t>Задача:</t>
    </r>
    <r>
      <rPr>
        <i/>
        <sz val="10"/>
        <rFont val="Calibri"/>
        <family val="2"/>
        <charset val="204"/>
        <scheme val="minor"/>
      </rPr>
      <t xml:space="preserve"> проведение меропритий профилактической направленности среди несовершеннолетних в  АМО,проведение мероприятий по профилактике рецедивной преступности, пьяной перступности, мошеничества, преступлений в общественных местах и на улице</t>
    </r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</si>
  <si>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Реализация приоритетных направлений Стратегии государственной антинаркотической политики Российской Федерации на территории Арзгирского муниципального округа Ставропольского края</t>
    </r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</si>
  <si>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Организация просветительской работы и антинаркотической пропоганды</t>
    </r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</si>
  <si>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Развитие системы раннего выявления незаконного потребления наркотических и психотропных средств</t>
    </r>
  </si>
  <si>
    <r>
      <rPr>
        <u/>
        <sz val="11"/>
        <rFont val="Calibri"/>
        <family val="2"/>
        <charset val="204"/>
        <scheme val="minor"/>
      </rPr>
      <t>Основное мероприятие:</t>
    </r>
    <r>
      <rPr>
        <sz val="11"/>
        <rFont val="Calibri"/>
        <family val="2"/>
        <charset val="204"/>
        <scheme val="minor"/>
      </rPr>
      <t xml:space="preserve"> Проведение мероприятий по реализации приоритетных направлений Стратегии осударственной антинаркотической политики ,,,</t>
    </r>
  </si>
  <si>
    <t>Оценка эффективности реализации муниципальной программы "Молодежь Арзгирского  муниципального округа" за 2024 год</t>
  </si>
  <si>
    <t>Оценка эффективности реализации муниципальной программы "Развитие жилищно-коммунального и дорожного хозяйства, благоустройство  Арзгирского муниципального округа Ставропольского края" за 2024 год</t>
  </si>
  <si>
    <t>100% / 6 показатель *(1+1+1-2+1+1)= 0,5</t>
  </si>
  <si>
    <t>100%/2 показателя *(1+2)=1,5</t>
  </si>
  <si>
    <t>100%/8 показателя *(1+0,89+1+0,5+1,33+1,5+1+1)=1,0275</t>
  </si>
  <si>
    <r>
      <rPr>
        <i/>
        <u/>
        <sz val="10"/>
        <rFont val="Calibri"/>
        <family val="2"/>
        <charset val="204"/>
        <scheme val="minor"/>
      </rPr>
      <t>Основная цель:</t>
    </r>
    <r>
      <rPr>
        <i/>
        <sz val="10"/>
        <rFont val="Calibri"/>
        <family val="2"/>
        <charset val="204"/>
        <scheme val="minor"/>
      </rPr>
      <t xml:space="preserve"> развитие муниципальной образовательной системыв соответствии с обероссийскими и региональными стратегическими направлениями развития системы образования, государственным и социальным заказомс учетом особенностей Арзгирского муниципального округа</t>
    </r>
  </si>
  <si>
    <t>Вывод: Программа эффективна  и   исполнена на 99,2% . Продолжить реализацию</t>
  </si>
  <si>
    <t>Оценка эффективности реализации муниципальной программы "Социальная поддержка граждан в Арзгирском  муниципальном округе" за 2024 год</t>
  </si>
  <si>
    <r>
      <rPr>
        <i/>
        <u/>
        <sz val="10"/>
        <rFont val="Calibri"/>
        <family val="2"/>
        <charset val="204"/>
        <scheme val="minor"/>
      </rPr>
      <t>Задача:</t>
    </r>
    <r>
      <rPr>
        <i/>
        <sz val="10"/>
        <rFont val="Calibri"/>
        <family val="2"/>
        <charset val="204"/>
        <scheme val="minor"/>
      </rPr>
      <t xml:space="preserve"> беспечение доступности и адресности предоставления поддержки семьям с детьми</t>
    </r>
  </si>
  <si>
    <t>100%/2   показателя *(1+1)= 1</t>
  </si>
  <si>
    <r>
      <rPr>
        <u/>
        <sz val="11"/>
        <rFont val="Calibri"/>
        <family val="2"/>
        <charset val="204"/>
        <scheme val="minor"/>
      </rPr>
      <t xml:space="preserve">Основное мероприятие: </t>
    </r>
    <r>
      <rPr>
        <sz val="11"/>
        <rFont val="Calibri"/>
        <family val="2"/>
        <charset val="204"/>
        <scheme val="minor"/>
      </rPr>
      <t>Осуществление выплат социального характера</t>
    </r>
  </si>
  <si>
    <r>
      <rPr>
        <u/>
        <sz val="11"/>
        <rFont val="Calibri"/>
        <family val="2"/>
        <charset val="204"/>
        <scheme val="minor"/>
      </rPr>
      <t>Основное мероприятие:</t>
    </r>
    <r>
      <rPr>
        <sz val="11"/>
        <rFont val="Calibri"/>
        <family val="2"/>
        <charset val="204"/>
        <scheme val="minor"/>
      </rPr>
      <t xml:space="preserve"> «Региональный проект «Финансовая поддержка семей при рождении детей»</t>
    </r>
  </si>
  <si>
    <r>
      <rPr>
        <i/>
        <u/>
        <sz val="10"/>
        <rFont val="Calibri"/>
        <family val="2"/>
        <charset val="204"/>
        <scheme val="minor"/>
      </rPr>
      <t>Задача:</t>
    </r>
    <r>
      <rPr>
        <i/>
        <sz val="10"/>
        <rFont val="Calibri"/>
        <family val="2"/>
        <charset val="204"/>
        <scheme val="minor"/>
      </rPr>
      <t xml:space="preserve"> Проведение  государственной и муниципальной политики в сфере жилищного хозяйства на территории АМО</t>
    </r>
  </si>
  <si>
    <r>
      <rPr>
        <i/>
        <u/>
        <sz val="10"/>
        <rFont val="Calibri"/>
        <family val="2"/>
        <charset val="204"/>
        <scheme val="minor"/>
      </rPr>
      <t>Задача:</t>
    </r>
    <r>
      <rPr>
        <i/>
        <sz val="10"/>
        <rFont val="Calibri"/>
        <family val="2"/>
        <charset val="204"/>
        <scheme val="minor"/>
      </rPr>
      <t xml:space="preserve"> повышение эффективности и надежности функционирования объектов коммунальной инфраструктуры на территории АМО</t>
    </r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</si>
  <si>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повышение энергосберижения и энергетической эффективности использования топливно-энергетических ресурсов на территории АМО</t>
    </r>
  </si>
  <si>
    <t>100%/3 показателей *(0+1+1)=0,67</t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</si>
  <si>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приведение в качественное состояние элементов благоустройства АМО, улучшение санитарно-эпидимиологического состояния территории АМО</t>
    </r>
  </si>
  <si>
    <t>100%/2 показателей *(2+2)=2</t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</si>
  <si>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обеспечение сохранности и комплексного развития дорожной сети АМО</t>
    </r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</si>
  <si>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приведение в качественное состояние элементов благоустройства на территории  АМО</t>
    </r>
  </si>
  <si>
    <t>100%/1 показателей *(2)=2</t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</si>
  <si>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предоставление молодым семьям социальных выплат на приобритение жилья эконом класса или строительство индивидуального жилого дома эконом класса</t>
    </r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</si>
  <si>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контроль, анализ и создание условий по предоставлению услуг жилищно-коммунального хозяйства, благоустройства, строительства и дорожной деятельности</t>
    </r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</si>
  <si>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обеспечение достижения целей, показателей и результатов федерального проекта «Формирование комфортной городской среды</t>
    </r>
  </si>
  <si>
    <r>
      <rPr>
        <i/>
        <u/>
        <sz val="10"/>
        <rFont val="Calibri"/>
        <family val="2"/>
        <charset val="204"/>
        <scheme val="minor"/>
      </rPr>
      <t>Задача :</t>
    </r>
    <r>
      <rPr>
        <i/>
        <sz val="10"/>
        <rFont val="Calibri"/>
        <family val="2"/>
        <charset val="204"/>
        <scheme val="minor"/>
      </rPr>
      <t xml:space="preserve"> обеспечение транспортного сообщения жителей населенных пунктов с районным центром</t>
    </r>
  </si>
  <si>
    <t>100%/10 показателей *(0+1+1+0,67+2+1+2+1+1+1)=1,067</t>
  </si>
  <si>
    <r>
      <rPr>
        <u/>
        <sz val="10"/>
        <rFont val="Calibri"/>
        <family val="2"/>
        <charset val="204"/>
        <scheme val="minor"/>
      </rPr>
      <t>Общая цель :</t>
    </r>
    <r>
      <rPr>
        <sz val="10"/>
        <rFont val="Calibri"/>
        <family val="2"/>
        <charset val="204"/>
        <scheme val="minor"/>
      </rPr>
      <t xml:space="preserve"> Развитие на территории Арзгирского муниципального округа единой государственной и муниципальной политики в сфере жилищно-комунального хозяйства, благоустройства, строительства и дорожной деятельности в пределах своей компетенции</t>
    </r>
  </si>
  <si>
    <r>
      <rPr>
        <u/>
        <sz val="11"/>
        <rFont val="Calibri"/>
        <family val="2"/>
        <charset val="204"/>
        <scheme val="minor"/>
      </rPr>
      <t xml:space="preserve">Основное мероприятие: </t>
    </r>
    <r>
      <rPr>
        <sz val="11"/>
        <rFont val="Calibri"/>
        <family val="2"/>
        <charset val="204"/>
        <scheme val="minor"/>
      </rPr>
      <t>развитие коммунального хозяйства  Арзгирского муниципального округа</t>
    </r>
  </si>
  <si>
    <r>
      <rPr>
        <u/>
        <sz val="11"/>
        <rFont val="Calibri"/>
        <family val="2"/>
        <charset val="204"/>
        <scheme val="minor"/>
      </rPr>
      <t>Основное мероприятие :</t>
    </r>
    <r>
      <rPr>
        <sz val="11"/>
        <rFont val="Calibri"/>
        <family val="2"/>
        <charset val="204"/>
        <scheme val="minor"/>
      </rPr>
      <t xml:space="preserve"> благоустройство Арзгирского муниципального округа</t>
    </r>
  </si>
  <si>
    <r>
      <t xml:space="preserve">Основное меропритие: </t>
    </r>
    <r>
      <rPr>
        <sz val="11"/>
        <rFont val="Calibri"/>
        <family val="2"/>
        <charset val="204"/>
        <scheme val="minor"/>
      </rPr>
      <t>содержание, ремонт и капитальный ремонт улично-дорожной сети</t>
    </r>
  </si>
  <si>
    <r>
      <t xml:space="preserve">Основное меропритие: </t>
    </r>
    <r>
      <rPr>
        <sz val="11"/>
        <rFont val="Calibri"/>
        <family val="2"/>
        <charset val="204"/>
        <scheme val="minor"/>
      </rPr>
      <t>реализация проектов развития территорий основанных на местных инициативах в АМО</t>
    </r>
  </si>
  <si>
    <r>
      <t xml:space="preserve">Основное меропритие: </t>
    </r>
    <r>
      <rPr>
        <sz val="11"/>
        <rFont val="Calibri"/>
        <family val="2"/>
        <charset val="204"/>
        <scheme val="minor"/>
      </rPr>
      <t>предоставление молодым семьям социальных выплат на приобритение (строительство) жилья  в АМО</t>
    </r>
  </si>
  <si>
    <r>
      <rPr>
        <u/>
        <sz val="11"/>
        <rFont val="Calibri"/>
        <family val="2"/>
        <charset val="204"/>
        <scheme val="minor"/>
      </rPr>
      <t>Основное мероприятие:</t>
    </r>
    <r>
      <rPr>
        <sz val="11"/>
        <rFont val="Calibri"/>
        <family val="2"/>
        <charset val="204"/>
        <scheme val="minor"/>
      </rPr>
      <t xml:space="preserve"> организация регулярных пассажирских перевозок по муниципальным маршрутам</t>
    </r>
  </si>
  <si>
    <r>
      <rPr>
        <u/>
        <sz val="11"/>
        <rFont val="Calibri"/>
        <family val="2"/>
        <charset val="204"/>
        <scheme val="minor"/>
      </rPr>
      <t>Основное мероприятие:</t>
    </r>
    <r>
      <rPr>
        <sz val="11"/>
        <rFont val="Calibri"/>
        <family val="2"/>
        <charset val="204"/>
        <scheme val="minor"/>
      </rPr>
      <t xml:space="preserve"> реализация регионального проекта «Формирование комфортной городской среды»</t>
    </r>
  </si>
  <si>
    <t>Вывод: Программа эффективна т.к исполнена на 105%</t>
  </si>
  <si>
    <t>Рейтинг эффективности реализации муниципальных программ Арзгирского муниципального округа, в соответствующей сфере деятельности за 2024 год</t>
  </si>
  <si>
    <t>Рейтинг Программ за 2024 год</t>
  </si>
  <si>
    <t>ЗАКЛЮЧЕНИЕ об оценки эффективности реализации муниципальных программ Арзгирского муниципального округа в 2024 году</t>
  </si>
  <si>
    <r>
      <rPr>
        <b/>
        <i/>
        <u/>
        <sz val="11"/>
        <rFont val="Calibri"/>
        <family val="2"/>
        <charset val="204"/>
        <scheme val="minor"/>
      </rPr>
      <t>Вывод:</t>
    </r>
    <r>
      <rPr>
        <sz val="11"/>
        <rFont val="Calibri"/>
        <family val="2"/>
        <charset val="204"/>
        <scheme val="minor"/>
      </rPr>
      <t xml:space="preserve">  Программа  эффективна продолжить реализацию. Показатели "количество камер видеонаблюдения выведенных на ЕДДС и дежурную часть МВД" за отчетный период  выполнен на 129%; "количество установленных средств инженерно-технической защищенности на объектах муниципальной собственности" в 2,4 раза выше планового показателя и на 18 единиц больше уровня 2023 года, количество проведенных профилактических мероприятий, направленных на предупреждение террористических угроз" исполнен на 150" или проведено на 24 мероприятия больше чем в 2023 году . Отсутствие ЧС , проявления терроризма и экстремизма  на территории округа  свидетельствует о четкой и слаженной работе специалистов ГО и ЧС. Организована поддержка народных дружин. Количество выездов Службы спасения на 7 единиц ниже планового показателя, но на 61 выезд больше уровня 2023 года, хотя количество поступивших обращений и заявлений в Службу спасения меньше на 1388 единиц в отношении уровня 2023г. Вместе с тем показатель " Число преступлений, совершенных в общественных местах" увеличился до 29 единиц, при плановом 23 единицы и факте 2023 года 18 единиц, в дальнейшем реализации программы обратить внимание на этот показатель. Предоставленный объем финансирование использован на 98,7 %, за счет сложившийся экономии по электронному аукциону на приобретение арочных металлодетекторов.</t>
    </r>
  </si>
  <si>
    <r>
      <rPr>
        <b/>
        <i/>
        <u/>
        <sz val="11"/>
        <rFont val="Calibri"/>
        <family val="2"/>
        <charset val="204"/>
        <scheme val="minor"/>
      </rPr>
      <t>Вывод:</t>
    </r>
    <r>
      <rPr>
        <sz val="11"/>
        <rFont val="Calibri"/>
        <family val="2"/>
        <charset val="204"/>
        <scheme val="minor"/>
      </rPr>
      <t xml:space="preserve">  Программа  эффективна продолжить реализацию. Показатель "Рейтинг Арзгирского муниципального округа по качеству управления бюджетным процессом среди муниципальных  и городских округов" за отчетный период  снижен на 2,14 балла в отношении предыдущего года, и на 4,91 балла ниже  планового назначения на 2024 года, что обусловлено невыполнением следующих показателей: «Достижение i-м муниципальным образованием края целевых значений показателей, предусмотренных в дорожной карте края, по соотношению средней заработной платы педагогических работников дошкольных образовательных учреждений к средней заработной плате в общем образовании в крае»  ошибка сотрудника отдела образования округа при занесении показателя в статистическую отчетность; «Наличие экспертного заключения о несоответствии муниципального нормативного правового акта бюджетному и налоговому законодательству Российской Федерации по результатам проведения юридической экспертизы муниципальных нормативных правовых актов» получено 5 экспертных заключений на муниципальные правые акты, при 183 отправленных на экспертизу; «Реализация на территории округа инициативных проектов» в 2023 году подано 9 заявок по местным инициативам из них 3 успешно прошли конкурсный отбор, практика реализации инициативного бюджетирования на территории отсутствует.  Необходимо усилить работу над повышением качества стратегического планирования  и управления бюджетным процессом  ответственному исполнителю программы в текущем финансовом году.  Темп роста собственных доходов за отчетный период составил 116,5%, недоимка в местный  бюджет по состоянию на 01.01.2025г. снижена   на 1 508,7 тыс. рублей в отношении 01.01.2024г. показатель  свидетельствует о эффективности работы округа с налогоплательщиками и недоимщиками, что обеспечивает стабильность поступления налоговых и неналоговых доходов в бюджет Арзгирского муниципального округа. Вместе с тем  необходимо усилить работу над сокращением недоимки  бюджета округа, повышением качества формирования муниципальных программ.</t>
    </r>
  </si>
  <si>
    <t>Вывод: Программа эффективна продолжить реализацию т. к. исполена на 99,5%. Всем гражданам, обратившимся в управление труда и социальной защиты населения за предоставлением мер социальной поддержки и имеющим на них право, в соответствии с действующим законодательством, указанные меры предоставлены в полном объеме. Выплаты за счет средств федерального бюджета получили порядка 2,0 тыс. человек, получателями средств регионального бюджета стали более 3,5 тыс. жителей округа, в том числе 900 семей с детьми. Кассовое исполнение составило 99,8% , остаток бюджетной росписи 236,8 тыс. рублей, что повлекло снижение контрольной точки.</t>
  </si>
  <si>
    <t>Вывод: Программа эффективна продолжить реализацию т. к. исполена на 99,84%. Реализованы все мероприятия предусмотренные программой с участием Молодежного совета, детско-юношеских объединений. Количество занимающихся в спортивной школе по различным видам спорта в 2024 году составила 629 человек (всего), при этом наибольшее вовлечение обучающихся составляют такие виды спорта как прыжки на батуте, волейбол, футбол, а с открытием физкультурно-оздоровительного комплекса в селе Арзгир, в округе стали активно развиваться новые спортивные направления, такие как спортивная борьба, фитнес-аэробика и йога,  на его базе действует 12 спортивных секций и дополнительные физкультурные занятия, для всех половозрастных групп населения, которые посещают в среднем по 60 человек ежедневно. Физкультурно-оздоровительный комплекс села Арзгир  позволил вовлечь 40 %  населения округа в занятие физической культурой и спортом, против 19,6%  в 2023г. или практически удвоил данный показатель. Остаток финансирования на 01.01.2025г. составил 3,5 тыс. рублей, что повлекло снижения показателя "Качество управления муниципальной программой"</t>
  </si>
  <si>
    <t>Расходы на реализацию Программы «Развитие образования»   составляют 56,1% бюджета округа.  Реализация программных мероприятий в 2024 году характеризуется достижением следующих целевых индикаторов, установленных для анализируемого периода: Доля обучающихся детей по федеральным стандартам достигла 100% рубежа,   все учащихся получили аттестат о среднем общем образовании, это результат  работы  центров  "точка роста" в  7 школах округа,  летним отдыхом охвачено 98% детей,  показатель по трудоустройству детей составил 73,3% от общего числа обучающихся детей, при плановом 70%, что выше  уровня 2023г. в 2,3 раза.  Обучающиеся  начальной школы охвачены 100% горячим питанием, новогодние подарки Губернатора Ставропольского края получили 1020 детей. Поведен капитальный ремонт актового зала в СОШ №2 с. Арзгир. Целевые показатели по достижению средней заработной платы педагогических работников исполнены на 100%.  Однако прослеживается тенденция по сокращению численности воспитанников дошкольных образовательных учреждений, которая ниже уровня 2023г. на 16 воспитанников, сокращения численности обучающихся в школах по отношению к 2023г. также снижена на 46 учащихся, это результат миграции населения в другие города и регионы.  Дополнительным образованием охвачено 76,79 % от общего числа обучающихся, что выше плана и уровня 2023 г. на 0,8 процента. Мероприятие "Реконструкция здания МБОУ СОШ №1" исполнено на 60,78%, т.к. расторгнут контракт с недобросовестным подрядчиком, что  повлекло за собой снижение процента численности детей занимающихся в одну смену до 87,5% от общей численности обучающихся. В 2025году необходимо проводить мониторинговые исследования уровня усвоения учебных программ обучающимися, направленные на увеличения уровня образовательных результатов учащихся. Продолжить работу по модернизации и реконструкции МБОУ СОШ №1.</t>
  </si>
  <si>
    <t>Оценка эффективности Программы 98,6% .В 2024 году проведен капитальный ремонт СДК с. Петропавловского, приобретены зрительские кресла в большой зал СДК С. Родниковского. Завершен ремонт памятника "Войну освободителю" в с. Арзгир с нарушением срока выполнения работ на 2 месяца, что послужило снижению показателя качества управления программой. Все плановые показатели программы исполнены, однако исполнение  таких показателей как "Охват населения библиотечным обслуживанием", " охват населения физкультурно-оздоровительной деятельностью", "Численность культурно-досуговых мероприятий" произведено без положительной динамики или на уровне 2019 - 2023 годов. Отделу культуры было рекомендовано в 2023г поработать над увеличением количества детей  обучающихся в МБУ "Детская школа искусств", в учреждении проведен капитальный ремонт и добавлена ставка педагога предметника, не смотря на то что  процент охвата детей дополнительным образованием не изменился, 39 обучающиеся  приняли участие в 9 краевых конкурсах, по итогам которых получены дипломы Лауреатов 1,2 и 3 степени; 5 участников всероссийских конкурсов из них 1 диплом победителя и 4 диплома Лауреата 2 и 3 степени; 4 участника международных конкурсов из которых по 1 диплому Лауреата 1 и 2 степени.</t>
  </si>
  <si>
    <t xml:space="preserve">Программа эффективна на 105% выше  плановой нормы,В 2024 году администрацией округа заключено соглашение от 12.01.2024 г № рд/24-5 с министерством дорожного хозяйства и транспорта Ставропольского края, в ходе которого выполнены работ по ремонту автодорог общего пользования местного значения протяженностью 18,325 км. объем освоенных средств составил – 166 622,5 тыс. руб., по соглашению от 15.07.2024 г. № рдш/2.  отремонтировано 1,01 км. автодорог ведущих к общеобразовательным организациям  расположенных в с. Серафимовское и Каменная Балка, при этом освоено 19 058,27 тыс. руб. как результат  увеличилась протяженность автомобильных дорог приведенных в  состояние отвечающие  нормативным требованиям с 2,2% до 8,5 % или увеличена в 4,2 раза, снизился показатель доли дорог не отвечающих нормативным требованиям на 0,8 %. Реализован проект территориального отдела в с. Арзгир «Строительство пешеходного перехода через балку р. Чограй с ул. Набережная на ул. Пионерская с Арзгир Арзгирского района Ставропольского края», стоимостью 22 241,4 тыс. рублей.  На территории округа организована система сбора коммунальных отходов, приобретены контейнеры для раздельного сбора мусора. На благоустройство, озеленение и санитарную очистку населенных пунктов израсходовано более 11,7 млн. рублей. Реализован региональный проект "Формирование комфортной городской среды" на сумму 24 031,0 тыс. рублей  благоустроен сквер  по ул. П. Базалеева в с. Арзгир.
 По программе поддержки местных инициатив реализовано 5 инициативных проектов, в том числе  ремонт тротуаров в с. Арзгир и п. Чограйском  на сумму 13,3 млн. рублей, благоустройство парковой зоны в селе Садовом 2 этап на сумму 1,6 млн. рублей, ремонт детской игровой площадки  в с. Родниковском на сумму 3,9 млн. рублей.  Доля  молодых семей улучшивших жилищные условия  в2024 году составила 48,5% из 10,3 запланированных, т.е. в 4,7 раза выше плана и в 5,8 раза выше уровня 2023 года.  За последние три года улучшить жилищные условия смогли 25семей (2022-8семей, 2023-1семья,2024-18семей).  Для организации пассажирских перевозок по межмуниципальным маршрутам  на территории  округа с декабря 2024 года направлено 5 пассажирских 18-ти местных автобусов, марки ГАЗ A63R45.  Из 13 показателей Программы не исполнен только 1, а именно " Выполнение капитального ремонта общего имущества в многоквартирных домах в соответствии с краткосрочными планами реализации региональной программы «Капитальный ремонт общего имущества в многоквартирных домах, расположенных на территории Ставропольского края"  причиной послужило отсутствие финансирования  из краевого и местного бюджета.  Именно над этим  показателем   предстоит работа в 2025 году. 
</t>
  </si>
  <si>
    <t>Вывод: Программа эффективна продолжить реализацию т. к. исполена на 100%.Реализованы все мероприятия  предусмотренные программой, поведены районные фестивали национальных искусств "Многоликая Россия", "Все МЫ - разные, все Мы - равные"  на радиостанции "Новое радио" размещены рекламные материалы по профилактике мошенничества. Проведено 14 профилактических мероприятий разной направленности, что на 2 мероприятия больше уровня 2023г., в которых приняли участие 1300 молодых человек округа.  Распространено 250 экземпляров полиграфической продукции, проинформировано 1150 человек о вреде пьянства, табакокурения, употребления наркотиков и правонарушений на улице. Ведется работа с семьями находящимися в трудной жизненной ситуации.</t>
  </si>
  <si>
    <t>Оценка эффективности реализации муниципальной программы "Модернизация экономики, улучшение инвестиционного климата в  Арзгирском муниципальном округе Ставропольского края, развитие малого и среднего предпринимательства, потребительского рынка и качества предоставления государственных и муниципальных услуг" за 2024 год</t>
  </si>
  <si>
    <r>
      <rPr>
        <i/>
        <u/>
        <sz val="10"/>
        <color rgb="FFFF0000"/>
        <rFont val="Calibri"/>
        <family val="2"/>
        <charset val="204"/>
        <scheme val="minor"/>
      </rPr>
      <t>Задача:</t>
    </r>
    <r>
      <rPr>
        <i/>
        <sz val="10"/>
        <color rgb="FFFF0000"/>
        <rFont val="Calibri"/>
        <family val="2"/>
        <charset val="204"/>
        <scheme val="minor"/>
      </rPr>
      <t xml:space="preserve"> содействие активизации участия предпринимательского сообщества округа в механизмах гос. поддержки субъектов малого и среднего предспинимательства в СК</t>
    </r>
  </si>
  <si>
    <r>
      <rPr>
        <i/>
        <u/>
        <sz val="10"/>
        <color rgb="FFFF0000"/>
        <rFont val="Calibri"/>
        <family val="2"/>
        <charset val="204"/>
        <scheme val="minor"/>
      </rPr>
      <t>Задача:</t>
    </r>
    <r>
      <rPr>
        <i/>
        <sz val="10"/>
        <color rgb="FFFF0000"/>
        <rFont val="Calibri"/>
        <family val="2"/>
        <charset val="204"/>
        <scheme val="minor"/>
      </rPr>
      <t xml:space="preserve"> Создание условий для эффективной защиты установленных законодательством РФ прав потребителей</t>
    </r>
  </si>
  <si>
    <t>100%/3 показателей *(1+1+1)= 2</t>
  </si>
  <si>
    <t>100%/2 показателей *(1+0)= 0</t>
  </si>
  <si>
    <t>100%/1показателей *(2)=2</t>
  </si>
  <si>
    <t>100%/5 показателей *(1+1+2+1+1)=1,2</t>
  </si>
  <si>
    <t>Программа выполнена на 115,6%. Объем отгруженных товаров собственного производства по промышленным видам экономической деятельности по предварительным данным составил 138,2 млн.рублей, в аналогичном периоде 2024 года –  136,4 млн. рублей, рост показателя на 1,3% обусловлено ростом объема производства и распределения электроэнергии, газа и воды выросли на 1,1% к аналогичному периоду прошлого года, вместе с тем зафиксировано сохранение производства продукции обрабатывающих производств. В структуре промышленности округа 96,7 % (133,2 млн. рублей) приходится на производство и распределение электроэнергии, газа и воды. Положительным результатом  реализации программы является  увеличение инвестиций в основной капитал на 117,9 млн. рублей или  121,4% плановых назначений. Отсутствие жалоб на нарушения прав потребителей  и увеличение на 6,8 % доли граждан использующих механизм получения государственных и муниципальных услуг в электронном виде  говорит о удовлетворенности населения округа качеством предоставляемых услуг . Вопрос обеспечения поселений округа торговыми объектами решается во многом благодаря развитию сферы нестационарной торговли и проведению ярмарочных мероприятий, в 2024 году проведены 116 ярмарок, в том числе 78 мини-ярмарок объем реализованной продукции составил свыше 12,5 млн. рублей, так плановый показатель по обороту розничной торговли исполнен на 129,4% и выше уровня 2023г. на 202,8 тыс. рублей. Численность субъектов малого и среднего предпринимательства возросла на 48 единиц в отношении уровня   2023 год и  составила 100,7% от плановой цифры. Объем продукции сельского хозяйства увеличен к уровню 2023 года на 258,5 млн. рублей, однако выполнен на 99,96% к  плану, именно на это необходимо обратить внимания при дальнейшей реализации программы.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</si>
</sst>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00"/>
    <numFmt numFmtId="166" formatCode="0.0000"/>
  </numFmts>
  <fonts count="17">
    <font>
      <sz val="11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i/>
      <u/>
      <sz val="10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u/>
      <sz val="11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b/>
      <i/>
      <u/>
      <sz val="12"/>
      <name val="Calibri"/>
      <family val="2"/>
      <charset val="204"/>
      <scheme val="minor"/>
    </font>
    <font>
      <b/>
      <i/>
      <u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i/>
      <sz val="12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  <font>
      <u/>
      <sz val="10"/>
      <name val="Calibri"/>
      <family val="2"/>
      <charset val="204"/>
      <scheme val="minor"/>
    </font>
    <font>
      <i/>
      <u/>
      <sz val="10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Border="1" applyAlignment="1"/>
    <xf numFmtId="0" fontId="0" fillId="0" borderId="0" xfId="0" applyBorder="1"/>
    <xf numFmtId="0" fontId="0" fillId="0" borderId="0" xfId="0" applyAlignment="1">
      <alignment wrapText="1"/>
    </xf>
    <xf numFmtId="0" fontId="2" fillId="0" borderId="0" xfId="0" applyFont="1"/>
    <xf numFmtId="0" fontId="2" fillId="2" borderId="0" xfId="0" applyFont="1" applyFill="1"/>
    <xf numFmtId="0" fontId="5" fillId="0" borderId="0" xfId="0" applyFont="1" applyBorder="1" applyAlignment="1"/>
    <xf numFmtId="4" fontId="2" fillId="0" borderId="0" xfId="0" applyNumberFormat="1" applyFont="1"/>
    <xf numFmtId="0" fontId="5" fillId="0" borderId="0" xfId="0" applyFont="1" applyAlignment="1"/>
    <xf numFmtId="0" fontId="5" fillId="0" borderId="0" xfId="0" applyFont="1" applyFill="1" applyBorder="1" applyAlignment="1"/>
    <xf numFmtId="10" fontId="2" fillId="0" borderId="5" xfId="0" applyNumberFormat="1" applyFont="1" applyBorder="1"/>
    <xf numFmtId="0" fontId="2" fillId="0" borderId="0" xfId="0" applyFont="1" applyFill="1" applyAlignment="1">
      <alignment wrapText="1"/>
    </xf>
    <xf numFmtId="0" fontId="2" fillId="0" borderId="5" xfId="0" applyFont="1" applyBorder="1"/>
    <xf numFmtId="0" fontId="2" fillId="0" borderId="0" xfId="0" applyFont="1" applyFill="1"/>
    <xf numFmtId="0" fontId="0" fillId="0" borderId="0" xfId="0" applyFont="1"/>
    <xf numFmtId="0" fontId="8" fillId="2" borderId="0" xfId="0" applyFont="1" applyFill="1"/>
    <xf numFmtId="0" fontId="2" fillId="2" borderId="0" xfId="0" applyFont="1" applyFill="1" applyAlignment="1">
      <alignment horizontal="center"/>
    </xf>
    <xf numFmtId="0" fontId="0" fillId="0" borderId="0" xfId="0" applyFont="1" applyFill="1" applyAlignment="1">
      <alignment wrapText="1"/>
    </xf>
    <xf numFmtId="0" fontId="9" fillId="2" borderId="0" xfId="0" applyFont="1" applyFill="1"/>
    <xf numFmtId="0" fontId="7" fillId="2" borderId="0" xfId="0" applyFont="1" applyFill="1"/>
    <xf numFmtId="0" fontId="10" fillId="2" borderId="0" xfId="0" applyFont="1" applyFill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9" fontId="2" fillId="0" borderId="5" xfId="0" applyNumberFormat="1" applyFont="1" applyBorder="1"/>
    <xf numFmtId="0" fontId="2" fillId="0" borderId="0" xfId="0" applyFont="1" applyAlignment="1">
      <alignment wrapText="1"/>
    </xf>
    <xf numFmtId="164" fontId="2" fillId="0" borderId="0" xfId="0" applyNumberFormat="1" applyFont="1"/>
    <xf numFmtId="165" fontId="9" fillId="2" borderId="0" xfId="0" applyNumberFormat="1" applyFont="1" applyFill="1"/>
    <xf numFmtId="0" fontId="5" fillId="2" borderId="0" xfId="0" applyFont="1" applyFill="1" applyBorder="1" applyAlignment="1"/>
    <xf numFmtId="0" fontId="2" fillId="0" borderId="0" xfId="0" applyFont="1" applyAlignment="1">
      <alignment wrapText="1"/>
    </xf>
    <xf numFmtId="164" fontId="2" fillId="0" borderId="5" xfId="0" applyNumberFormat="1" applyFont="1" applyBorder="1"/>
    <xf numFmtId="0" fontId="11" fillId="0" borderId="0" xfId="0" applyFont="1"/>
    <xf numFmtId="0" fontId="11" fillId="2" borderId="0" xfId="0" applyFont="1" applyFill="1"/>
    <xf numFmtId="0" fontId="11" fillId="0" borderId="0" xfId="0" applyFont="1" applyFill="1"/>
    <xf numFmtId="0" fontId="13" fillId="0" borderId="0" xfId="0" applyFont="1" applyFill="1" applyBorder="1" applyAlignment="1"/>
    <xf numFmtId="0" fontId="13" fillId="0" borderId="0" xfId="0" applyFont="1" applyBorder="1" applyAlignment="1"/>
    <xf numFmtId="0" fontId="11" fillId="0" borderId="0" xfId="0" applyFont="1" applyFill="1" applyAlignment="1">
      <alignment wrapText="1"/>
    </xf>
    <xf numFmtId="4" fontId="11" fillId="0" borderId="0" xfId="0" applyNumberFormat="1" applyFont="1"/>
    <xf numFmtId="9" fontId="11" fillId="0" borderId="0" xfId="0" applyNumberFormat="1" applyFont="1" applyFill="1"/>
    <xf numFmtId="10" fontId="2" fillId="0" borderId="5" xfId="0" applyNumberFormat="1" applyFont="1" applyBorder="1" applyAlignment="1">
      <alignment wrapText="1"/>
    </xf>
    <xf numFmtId="0" fontId="11" fillId="0" borderId="0" xfId="0" applyFont="1" applyFill="1" applyBorder="1" applyAlignment="1">
      <alignment wrapText="1"/>
    </xf>
    <xf numFmtId="0" fontId="12" fillId="0" borderId="0" xfId="0" applyFont="1" applyFill="1" applyBorder="1" applyAlignment="1">
      <alignment wrapText="1"/>
    </xf>
    <xf numFmtId="0" fontId="14" fillId="0" borderId="5" xfId="0" applyFont="1" applyBorder="1" applyAlignment="1">
      <alignment wrapText="1"/>
    </xf>
    <xf numFmtId="0" fontId="12" fillId="0" borderId="8" xfId="0" applyFont="1" applyBorder="1" applyAlignment="1">
      <alignment horizontal="left" wrapText="1"/>
    </xf>
    <xf numFmtId="0" fontId="12" fillId="0" borderId="0" xfId="0" applyFont="1" applyBorder="1" applyAlignment="1">
      <alignment horizontal="left" wrapText="1"/>
    </xf>
    <xf numFmtId="0" fontId="2" fillId="0" borderId="5" xfId="0" applyFont="1" applyBorder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2" fillId="0" borderId="0" xfId="0" applyFont="1" applyBorder="1" applyAlignment="1">
      <alignment wrapText="1"/>
    </xf>
    <xf numFmtId="166" fontId="10" fillId="2" borderId="0" xfId="0" applyNumberFormat="1" applyFont="1" applyFill="1"/>
    <xf numFmtId="0" fontId="2" fillId="0" borderId="5" xfId="0" applyFont="1" applyBorder="1" applyAlignment="1">
      <alignment wrapText="1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11" fillId="0" borderId="0" xfId="0" applyFont="1" applyAlignment="1">
      <alignment wrapText="1"/>
    </xf>
    <xf numFmtId="0" fontId="2" fillId="0" borderId="5" xfId="0" applyFont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2" fillId="0" borderId="5" xfId="0" applyNumberFormat="1" applyFont="1" applyFill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2" fillId="0" borderId="5" xfId="0" applyNumberFormat="1" applyFont="1" applyBorder="1" applyAlignment="1">
      <alignment horizontal="center"/>
    </xf>
    <xf numFmtId="0" fontId="3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2" borderId="0" xfId="0" applyFont="1" applyFill="1" applyAlignment="1">
      <alignment horizontal="left" wrapText="1"/>
    </xf>
    <xf numFmtId="0" fontId="11" fillId="2" borderId="0" xfId="0" applyFont="1" applyFill="1" applyAlignment="1">
      <alignment horizontal="left" wrapText="1"/>
    </xf>
    <xf numFmtId="0" fontId="3" fillId="0" borderId="5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2" fillId="2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2" fillId="0" borderId="0" xfId="0" applyNumberFormat="1" applyFont="1" applyAlignment="1">
      <alignment horizontal="left" wrapText="1"/>
    </xf>
    <xf numFmtId="0" fontId="11" fillId="0" borderId="0" xfId="0" applyNumberFormat="1" applyFont="1" applyAlignment="1">
      <alignment horizontal="left" wrapText="1"/>
    </xf>
    <xf numFmtId="0" fontId="3" fillId="0" borderId="8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11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2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 wrapText="1"/>
    </xf>
    <xf numFmtId="0" fontId="12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0" fontId="11" fillId="0" borderId="4" xfId="0" applyFont="1" applyBorder="1" applyAlignment="1">
      <alignment wrapText="1"/>
    </xf>
    <xf numFmtId="0" fontId="2" fillId="0" borderId="6" xfId="0" applyFont="1" applyBorder="1" applyAlignment="1">
      <alignment horizontal="left"/>
    </xf>
    <xf numFmtId="0" fontId="2" fillId="0" borderId="5" xfId="0" applyFont="1" applyBorder="1" applyAlignment="1">
      <alignment wrapText="1"/>
    </xf>
    <xf numFmtId="0" fontId="2" fillId="0" borderId="5" xfId="0" applyFont="1" applyBorder="1" applyAlignment="1"/>
    <xf numFmtId="0" fontId="2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S35"/>
  <sheetViews>
    <sheetView tabSelected="1" topLeftCell="A10" workbookViewId="0">
      <selection activeCell="B30" sqref="B30:M30"/>
    </sheetView>
  </sheetViews>
  <sheetFormatPr defaultRowHeight="15"/>
  <cols>
    <col min="1" max="1" width="2.28515625" customWidth="1"/>
    <col min="2" max="2" width="13.7109375" customWidth="1"/>
    <col min="3" max="3" width="12.5703125" customWidth="1"/>
    <col min="4" max="4" width="10.5703125" customWidth="1"/>
    <col min="6" max="6" width="10.28515625" customWidth="1"/>
    <col min="7" max="7" width="10.85546875" customWidth="1"/>
  </cols>
  <sheetData>
    <row r="1" spans="1:18">
      <c r="B1" s="63" t="s">
        <v>105</v>
      </c>
      <c r="C1" s="63"/>
      <c r="D1" s="63"/>
      <c r="E1" s="63"/>
      <c r="F1" s="63"/>
      <c r="G1" s="63"/>
      <c r="H1" s="63"/>
      <c r="I1" s="63"/>
      <c r="J1" s="63"/>
      <c r="K1" s="63"/>
      <c r="L1" s="4"/>
      <c r="M1" s="4"/>
      <c r="N1" s="14"/>
    </row>
    <row r="2" spans="1:18">
      <c r="B2" s="63"/>
      <c r="C2" s="63"/>
      <c r="D2" s="63"/>
      <c r="E2" s="63"/>
      <c r="F2" s="63"/>
      <c r="G2" s="63"/>
      <c r="H2" s="63"/>
      <c r="I2" s="63"/>
      <c r="J2" s="63"/>
      <c r="K2" s="63"/>
      <c r="L2" s="4"/>
      <c r="M2" s="4"/>
      <c r="N2" s="14"/>
    </row>
    <row r="3" spans="1:18"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14"/>
    </row>
    <row r="4" spans="1:18">
      <c r="B4" s="30"/>
      <c r="C4" s="30"/>
      <c r="D4" s="30"/>
      <c r="E4" s="30"/>
      <c r="F4" s="30"/>
      <c r="G4" s="30"/>
      <c r="H4" s="30"/>
      <c r="I4" s="4" t="s">
        <v>32</v>
      </c>
      <c r="J4" s="4" t="s">
        <v>33</v>
      </c>
      <c r="K4" s="4" t="s">
        <v>34</v>
      </c>
      <c r="L4" s="30"/>
      <c r="M4" s="30"/>
      <c r="N4" s="14"/>
    </row>
    <row r="5" spans="1:18" ht="15.75">
      <c r="B5" s="15" t="s">
        <v>38</v>
      </c>
      <c r="C5" s="15"/>
      <c r="D5" s="15"/>
      <c r="E5" s="15"/>
      <c r="F5" s="15"/>
      <c r="G5" s="15"/>
      <c r="H5" s="26">
        <f>I5*H7+J5*H14+K5*H24</f>
        <v>1.0691000000000002</v>
      </c>
      <c r="I5" s="5">
        <v>0.5</v>
      </c>
      <c r="J5" s="4">
        <v>0.4</v>
      </c>
      <c r="K5" s="4">
        <v>0.1</v>
      </c>
      <c r="L5" s="30"/>
      <c r="M5" s="30"/>
      <c r="N5" s="14"/>
    </row>
    <row r="6" spans="1:18">
      <c r="B6" s="32"/>
      <c r="C6" s="32"/>
      <c r="D6" s="32"/>
      <c r="E6" s="32"/>
      <c r="F6" s="32"/>
      <c r="G6" s="32"/>
      <c r="H6" s="32"/>
      <c r="I6" s="32"/>
      <c r="J6" s="30"/>
      <c r="K6" s="30"/>
      <c r="L6" s="30"/>
      <c r="M6" s="30"/>
      <c r="N6" s="14"/>
    </row>
    <row r="7" spans="1:18">
      <c r="B7" s="5" t="s">
        <v>0</v>
      </c>
      <c r="C7" s="5"/>
      <c r="D7" s="5"/>
      <c r="E7" s="5"/>
      <c r="F7" s="5"/>
      <c r="G7" s="5" t="s">
        <v>32</v>
      </c>
      <c r="H7" s="5">
        <f>J9*K9+J10*K10+J11*K11</f>
        <v>0.93900000000000006</v>
      </c>
      <c r="I7" s="13"/>
      <c r="J7" s="30"/>
      <c r="K7" s="30"/>
      <c r="L7" s="30"/>
      <c r="M7" s="30"/>
      <c r="N7" s="14"/>
    </row>
    <row r="8" spans="1:18" ht="15.75" thickBot="1">
      <c r="B8" s="13"/>
      <c r="C8" s="13"/>
      <c r="D8" s="13"/>
      <c r="E8" s="13"/>
      <c r="F8" s="13"/>
      <c r="G8" s="13"/>
      <c r="H8" s="13"/>
      <c r="I8" s="13"/>
      <c r="J8" s="4" t="s">
        <v>30</v>
      </c>
      <c r="K8" s="4" t="s">
        <v>31</v>
      </c>
      <c r="L8" s="30"/>
      <c r="M8" s="30"/>
      <c r="N8" s="14"/>
    </row>
    <row r="9" spans="1:18" ht="66" customHeight="1" thickBot="1">
      <c r="A9">
        <v>1</v>
      </c>
      <c r="B9" s="64" t="s">
        <v>106</v>
      </c>
      <c r="C9" s="65"/>
      <c r="D9" s="65"/>
      <c r="E9" s="9" t="s">
        <v>114</v>
      </c>
      <c r="F9" s="13"/>
      <c r="G9" s="13"/>
      <c r="H9" s="13"/>
      <c r="I9" s="13"/>
      <c r="J9" s="4">
        <v>0.4</v>
      </c>
      <c r="K9" s="4">
        <v>0.3</v>
      </c>
      <c r="L9" s="30"/>
      <c r="M9" s="30"/>
      <c r="N9" s="14"/>
    </row>
    <row r="10" spans="1:18" ht="62.25" customHeight="1" thickBot="1">
      <c r="A10">
        <v>2</v>
      </c>
      <c r="B10" s="64" t="s">
        <v>107</v>
      </c>
      <c r="C10" s="65"/>
      <c r="D10" s="65"/>
      <c r="E10" s="9" t="s">
        <v>115</v>
      </c>
      <c r="F10" s="13"/>
      <c r="G10" s="13"/>
      <c r="H10" s="13"/>
      <c r="I10" s="13"/>
      <c r="J10" s="4">
        <v>1.1100000000000001</v>
      </c>
      <c r="K10" s="4">
        <v>0.4</v>
      </c>
      <c r="L10" s="30"/>
      <c r="M10" s="30"/>
      <c r="N10" s="14"/>
    </row>
    <row r="11" spans="1:18" ht="63" customHeight="1">
      <c r="A11">
        <v>3</v>
      </c>
      <c r="B11" s="64" t="s">
        <v>108</v>
      </c>
      <c r="C11" s="65"/>
      <c r="D11" s="65"/>
      <c r="E11" s="9" t="s">
        <v>116</v>
      </c>
      <c r="F11" s="13"/>
      <c r="G11" s="13"/>
      <c r="H11" s="13"/>
      <c r="I11" s="13"/>
      <c r="J11" s="4">
        <v>1.25</v>
      </c>
      <c r="K11" s="4">
        <v>0.3</v>
      </c>
      <c r="L11" s="30"/>
      <c r="M11" s="30"/>
      <c r="N11" s="14"/>
    </row>
    <row r="12" spans="1:18" ht="39.75" customHeight="1">
      <c r="B12" s="39"/>
      <c r="C12" s="40"/>
      <c r="D12" s="40"/>
      <c r="E12" s="33"/>
      <c r="F12" s="32"/>
      <c r="G12" s="32"/>
      <c r="H12" s="32"/>
      <c r="I12" s="32"/>
      <c r="J12" s="30"/>
      <c r="K12" s="30"/>
      <c r="L12" s="30"/>
      <c r="M12" s="30"/>
      <c r="N12" s="14"/>
    </row>
    <row r="13" spans="1:18"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14"/>
    </row>
    <row r="14" spans="1:18">
      <c r="B14" s="5" t="s">
        <v>29</v>
      </c>
      <c r="C14" s="5"/>
      <c r="D14" s="5"/>
      <c r="E14" s="5"/>
      <c r="F14" s="5"/>
      <c r="G14" s="5" t="s">
        <v>33</v>
      </c>
      <c r="H14" s="5">
        <f>J16*K16+J17*K17+J18*K18+J19*K19+J20*K20+J21*K21</f>
        <v>1.2490000000000001</v>
      </c>
      <c r="I14" s="30"/>
      <c r="J14" s="30"/>
      <c r="K14" s="30"/>
      <c r="L14" s="30"/>
      <c r="M14" s="30"/>
      <c r="N14" s="14"/>
    </row>
    <row r="15" spans="1:18" ht="15.75" thickBot="1">
      <c r="B15" s="30"/>
      <c r="C15" s="30"/>
      <c r="D15" s="30"/>
      <c r="E15" s="30"/>
      <c r="F15" s="30"/>
      <c r="G15" s="30"/>
      <c r="H15" s="30"/>
      <c r="I15" s="30"/>
      <c r="J15" s="4" t="s">
        <v>30</v>
      </c>
      <c r="K15" s="4" t="s">
        <v>31</v>
      </c>
      <c r="L15" s="30"/>
      <c r="M15" s="30"/>
      <c r="N15" s="14"/>
    </row>
    <row r="16" spans="1:18" ht="50.25" customHeight="1">
      <c r="A16">
        <v>1</v>
      </c>
      <c r="B16" s="66" t="s">
        <v>81</v>
      </c>
      <c r="C16" s="67"/>
      <c r="D16" s="67"/>
      <c r="E16" s="6" t="s">
        <v>109</v>
      </c>
      <c r="F16" s="6"/>
      <c r="G16" s="6"/>
      <c r="H16" s="6"/>
      <c r="I16" s="6"/>
      <c r="J16" s="6">
        <v>1</v>
      </c>
      <c r="K16" s="6">
        <v>0.1</v>
      </c>
      <c r="L16" s="34"/>
      <c r="M16" s="34"/>
      <c r="N16" s="1"/>
      <c r="O16" s="1"/>
      <c r="P16" s="1"/>
      <c r="Q16" s="1"/>
      <c r="R16" s="1"/>
    </row>
    <row r="17" spans="1:19" ht="33" customHeight="1">
      <c r="A17">
        <v>2</v>
      </c>
      <c r="B17" s="61" t="s">
        <v>82</v>
      </c>
      <c r="C17" s="68"/>
      <c r="D17" s="68"/>
      <c r="E17" s="6" t="s">
        <v>110</v>
      </c>
      <c r="F17" s="6"/>
      <c r="G17" s="6"/>
      <c r="H17" s="6"/>
      <c r="I17" s="6"/>
      <c r="J17" s="6">
        <v>1</v>
      </c>
      <c r="K17" s="6">
        <v>0.1</v>
      </c>
      <c r="L17" s="34"/>
      <c r="M17" s="34"/>
      <c r="N17" s="1"/>
      <c r="O17" s="1"/>
      <c r="P17" s="1"/>
      <c r="Q17" s="1"/>
      <c r="R17" s="1"/>
      <c r="S17" s="2"/>
    </row>
    <row r="18" spans="1:19" ht="48.75" customHeight="1">
      <c r="A18">
        <v>3</v>
      </c>
      <c r="B18" s="61" t="s">
        <v>83</v>
      </c>
      <c r="C18" s="62"/>
      <c r="D18" s="62"/>
      <c r="E18" s="6" t="s">
        <v>25</v>
      </c>
      <c r="F18" s="6"/>
      <c r="G18" s="6"/>
      <c r="H18" s="6"/>
      <c r="I18" s="6"/>
      <c r="J18" s="6">
        <v>1</v>
      </c>
      <c r="K18" s="6">
        <v>0.2</v>
      </c>
      <c r="L18" s="34"/>
      <c r="M18" s="34"/>
      <c r="N18" s="1"/>
      <c r="O18" s="1"/>
      <c r="P18" s="1"/>
      <c r="Q18" s="1"/>
      <c r="R18" s="1"/>
      <c r="S18" s="2"/>
    </row>
    <row r="19" spans="1:19" ht="45.75" customHeight="1">
      <c r="A19">
        <v>4</v>
      </c>
      <c r="B19" s="61" t="s">
        <v>84</v>
      </c>
      <c r="C19" s="62"/>
      <c r="D19" s="62"/>
      <c r="E19" s="6" t="s">
        <v>111</v>
      </c>
      <c r="F19" s="6"/>
      <c r="G19" s="6"/>
      <c r="H19" s="6"/>
      <c r="I19" s="6"/>
      <c r="J19" s="6">
        <v>1.33</v>
      </c>
      <c r="K19" s="6">
        <v>0.3</v>
      </c>
      <c r="L19" s="34"/>
      <c r="M19" s="34"/>
      <c r="N19" s="1"/>
      <c r="O19" s="1"/>
      <c r="P19" s="1"/>
      <c r="Q19" s="1"/>
      <c r="R19" s="1"/>
      <c r="S19" s="2"/>
    </row>
    <row r="20" spans="1:19" ht="51.75" customHeight="1">
      <c r="A20">
        <v>5</v>
      </c>
      <c r="B20" s="61" t="s">
        <v>85</v>
      </c>
      <c r="C20" s="62"/>
      <c r="D20" s="62"/>
      <c r="E20" s="6" t="s">
        <v>112</v>
      </c>
      <c r="F20" s="6"/>
      <c r="G20" s="6"/>
      <c r="H20" s="6"/>
      <c r="I20" s="6"/>
      <c r="J20" s="6">
        <v>1.5</v>
      </c>
      <c r="K20" s="6">
        <v>0.2</v>
      </c>
      <c r="L20" s="30"/>
      <c r="M20" s="30"/>
      <c r="N20" s="14"/>
    </row>
    <row r="21" spans="1:19" ht="70.5" customHeight="1">
      <c r="A21">
        <v>6</v>
      </c>
      <c r="B21" s="61" t="s">
        <v>86</v>
      </c>
      <c r="C21" s="62"/>
      <c r="D21" s="62"/>
      <c r="E21" s="6" t="s">
        <v>113</v>
      </c>
      <c r="F21" s="6"/>
      <c r="G21" s="6"/>
      <c r="H21" s="6"/>
      <c r="I21" s="6"/>
      <c r="J21" s="6">
        <v>1.5</v>
      </c>
      <c r="K21" s="6">
        <v>0.1</v>
      </c>
      <c r="L21" s="30"/>
      <c r="M21" s="30"/>
      <c r="N21" s="14"/>
    </row>
    <row r="22" spans="1:19"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14"/>
    </row>
    <row r="23" spans="1:19"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14"/>
    </row>
    <row r="24" spans="1:19">
      <c r="B24" s="5" t="s">
        <v>35</v>
      </c>
      <c r="C24" s="5"/>
      <c r="D24" s="5"/>
      <c r="E24" s="5"/>
      <c r="F24" s="5"/>
      <c r="G24" s="5" t="s">
        <v>34</v>
      </c>
      <c r="H24" s="16">
        <f>(H26+H27+H28)/3/100</f>
        <v>1</v>
      </c>
      <c r="I24" s="31"/>
      <c r="J24" s="31"/>
      <c r="K24" s="30"/>
      <c r="L24" s="30"/>
      <c r="M24" s="30"/>
      <c r="N24" s="14"/>
    </row>
    <row r="25" spans="1:19" ht="42.75" customHeight="1">
      <c r="B25" s="69" t="s">
        <v>39</v>
      </c>
      <c r="C25" s="69"/>
      <c r="D25" s="69"/>
      <c r="E25" s="11" t="s">
        <v>36</v>
      </c>
      <c r="F25" s="11" t="s">
        <v>37</v>
      </c>
      <c r="G25" s="13"/>
      <c r="H25" s="13"/>
      <c r="I25" s="32"/>
      <c r="J25" s="32"/>
      <c r="K25" s="30"/>
      <c r="L25" s="30"/>
      <c r="M25" s="30"/>
      <c r="N25" s="14"/>
    </row>
    <row r="26" spans="1:19" ht="48.75" customHeight="1">
      <c r="A26">
        <v>1</v>
      </c>
      <c r="B26" s="70" t="s">
        <v>87</v>
      </c>
      <c r="C26" s="70"/>
      <c r="D26" s="70"/>
      <c r="E26" s="4">
        <v>5</v>
      </c>
      <c r="F26" s="4">
        <v>5</v>
      </c>
      <c r="G26" s="4">
        <v>100</v>
      </c>
      <c r="H26" s="7">
        <f>G26/E26*F26</f>
        <v>100</v>
      </c>
      <c r="I26" s="30"/>
      <c r="J26" s="36"/>
      <c r="K26" s="30"/>
      <c r="L26" s="30"/>
      <c r="M26" s="30"/>
      <c r="N26" s="14"/>
    </row>
    <row r="27" spans="1:19" ht="46.5" customHeight="1">
      <c r="A27">
        <v>2</v>
      </c>
      <c r="B27" s="70" t="s">
        <v>88</v>
      </c>
      <c r="C27" s="70"/>
      <c r="D27" s="70"/>
      <c r="E27" s="4">
        <v>3</v>
      </c>
      <c r="F27" s="4">
        <v>3</v>
      </c>
      <c r="G27" s="4">
        <v>100</v>
      </c>
      <c r="H27" s="7">
        <f>G27/E27*F27</f>
        <v>100</v>
      </c>
      <c r="I27" s="30"/>
      <c r="J27" s="36"/>
      <c r="K27" s="30"/>
      <c r="L27" s="30"/>
      <c r="M27" s="30"/>
      <c r="N27" s="14"/>
    </row>
    <row r="28" spans="1:19" ht="75" customHeight="1">
      <c r="A28">
        <v>3</v>
      </c>
      <c r="B28" s="70" t="s">
        <v>89</v>
      </c>
      <c r="C28" s="70"/>
      <c r="D28" s="70"/>
      <c r="E28" s="4">
        <v>7</v>
      </c>
      <c r="F28" s="4">
        <v>7</v>
      </c>
      <c r="G28" s="4">
        <v>100</v>
      </c>
      <c r="H28" s="7">
        <f>G28/E28*F28</f>
        <v>100</v>
      </c>
      <c r="I28" s="30"/>
      <c r="J28" s="36"/>
      <c r="K28" s="30"/>
      <c r="L28" s="30"/>
      <c r="M28" s="30"/>
      <c r="N28" s="14"/>
    </row>
    <row r="29" spans="1:19"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14"/>
    </row>
    <row r="30" spans="1:19" ht="188.25" customHeight="1">
      <c r="B30" s="71" t="s">
        <v>189</v>
      </c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17"/>
    </row>
    <row r="31" spans="1:19"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</row>
    <row r="32" spans="1:19"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</row>
    <row r="33" spans="2:14">
      <c r="B33" s="14" t="s">
        <v>3</v>
      </c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</row>
    <row r="34" spans="2:14">
      <c r="B34" s="14" t="s">
        <v>26</v>
      </c>
      <c r="C34" s="14"/>
      <c r="D34" s="14"/>
      <c r="E34" s="14"/>
      <c r="F34" s="14"/>
      <c r="G34" s="14"/>
      <c r="H34" s="14"/>
      <c r="I34" s="14" t="s">
        <v>4</v>
      </c>
      <c r="J34" s="14"/>
      <c r="K34" s="14"/>
      <c r="L34" s="14"/>
      <c r="M34" s="14"/>
      <c r="N34" s="14"/>
    </row>
    <row r="35" spans="2:14"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</row>
  </sheetData>
  <mergeCells count="15">
    <mergeCell ref="B25:D25"/>
    <mergeCell ref="B26:D26"/>
    <mergeCell ref="B27:D27"/>
    <mergeCell ref="B30:M30"/>
    <mergeCell ref="B20:D20"/>
    <mergeCell ref="B21:D21"/>
    <mergeCell ref="B28:D28"/>
    <mergeCell ref="B19:D19"/>
    <mergeCell ref="B1:K2"/>
    <mergeCell ref="B9:D9"/>
    <mergeCell ref="B16:D16"/>
    <mergeCell ref="B17:D17"/>
    <mergeCell ref="B18:D18"/>
    <mergeCell ref="B10:D10"/>
    <mergeCell ref="B11:D11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K20"/>
  <sheetViews>
    <sheetView workbookViewId="0">
      <pane xSplit="1" ySplit="4" topLeftCell="B7" activePane="bottomRight" state="frozen"/>
      <selection pane="topRight" activeCell="B1" sqref="B1"/>
      <selection pane="bottomLeft" activeCell="A5" sqref="A5"/>
      <selection pane="bottomRight" activeCell="L10" sqref="L10"/>
    </sheetView>
  </sheetViews>
  <sheetFormatPr defaultRowHeight="15"/>
  <cols>
    <col min="1" max="1" width="40.7109375" customWidth="1"/>
    <col min="2" max="2" width="12.140625" customWidth="1"/>
    <col min="3" max="3" width="11.28515625" customWidth="1"/>
    <col min="4" max="4" width="12" customWidth="1"/>
    <col min="5" max="5" width="15.5703125" customWidth="1"/>
    <col min="6" max="6" width="17.7109375" customWidth="1"/>
    <col min="7" max="7" width="15" customWidth="1"/>
    <col min="8" max="8" width="11.85546875" customWidth="1"/>
    <col min="9" max="9" width="12" customWidth="1"/>
    <col min="10" max="10" width="20" customWidth="1"/>
  </cols>
  <sheetData>
    <row r="1" spans="1:11" ht="46.5" customHeight="1">
      <c r="A1" s="21"/>
      <c r="B1" s="63" t="s">
        <v>188</v>
      </c>
      <c r="C1" s="63"/>
      <c r="D1" s="63"/>
      <c r="E1" s="63"/>
      <c r="F1" s="63"/>
      <c r="G1" s="63"/>
      <c r="H1" s="76" t="s">
        <v>186</v>
      </c>
      <c r="I1" s="76"/>
      <c r="J1" s="76"/>
      <c r="K1" s="94"/>
    </row>
    <row r="2" spans="1:11">
      <c r="A2" s="4"/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ht="33.75" customHeight="1">
      <c r="A3" s="92" t="s">
        <v>7</v>
      </c>
      <c r="B3" s="92" t="s">
        <v>6</v>
      </c>
      <c r="C3" s="92"/>
      <c r="D3" s="92"/>
      <c r="E3" s="92" t="s">
        <v>12</v>
      </c>
      <c r="F3" s="92" t="s">
        <v>68</v>
      </c>
      <c r="G3" s="92" t="s">
        <v>8</v>
      </c>
      <c r="H3" s="92" t="s">
        <v>59</v>
      </c>
      <c r="I3" s="92" t="s">
        <v>187</v>
      </c>
      <c r="J3" s="92" t="s">
        <v>14</v>
      </c>
      <c r="K3" s="4"/>
    </row>
    <row r="4" spans="1:11" ht="85.5" customHeight="1">
      <c r="A4" s="92"/>
      <c r="B4" s="44" t="s">
        <v>10</v>
      </c>
      <c r="C4" s="44" t="s">
        <v>11</v>
      </c>
      <c r="D4" s="12" t="s">
        <v>5</v>
      </c>
      <c r="E4" s="93"/>
      <c r="F4" s="92"/>
      <c r="G4" s="92"/>
      <c r="H4" s="92"/>
      <c r="I4" s="92"/>
      <c r="J4" s="92"/>
      <c r="K4" s="4"/>
    </row>
    <row r="5" spans="1:11" ht="62.25" customHeight="1">
      <c r="A5" s="41" t="s">
        <v>79</v>
      </c>
      <c r="B5" s="50">
        <v>14380.63</v>
      </c>
      <c r="C5" s="50">
        <v>14199.36</v>
      </c>
      <c r="D5" s="10">
        <f>C5/B5</f>
        <v>0.98739484987792614</v>
      </c>
      <c r="E5" s="10" t="s">
        <v>13</v>
      </c>
      <c r="F5" s="38">
        <f>безопасность!H7</f>
        <v>0.93900000000000006</v>
      </c>
      <c r="G5" s="38">
        <f>безопасность!H24</f>
        <v>1</v>
      </c>
      <c r="H5" s="38">
        <f>безопасность!H5</f>
        <v>1.0691000000000002</v>
      </c>
      <c r="I5" s="59">
        <v>2</v>
      </c>
      <c r="J5" s="50" t="s">
        <v>90</v>
      </c>
      <c r="K5" s="4"/>
    </row>
    <row r="6" spans="1:11" ht="30">
      <c r="A6" s="41" t="s">
        <v>60</v>
      </c>
      <c r="B6" s="29">
        <v>42824.91</v>
      </c>
      <c r="C6" s="29">
        <v>42786.37</v>
      </c>
      <c r="D6" s="10">
        <f>C6/B6</f>
        <v>0.99910005648581635</v>
      </c>
      <c r="E6" s="10" t="s">
        <v>13</v>
      </c>
      <c r="F6" s="10">
        <f>финансы!H7</f>
        <v>0.92849999999999999</v>
      </c>
      <c r="G6" s="23">
        <f>финансы!H18</f>
        <v>1</v>
      </c>
      <c r="H6" s="10">
        <f>финансы!H5</f>
        <v>1.0042500000000001</v>
      </c>
      <c r="I6" s="58">
        <v>4</v>
      </c>
      <c r="J6" s="50" t="s">
        <v>90</v>
      </c>
      <c r="K6" s="4"/>
    </row>
    <row r="7" spans="1:11" ht="30">
      <c r="A7" s="41" t="s">
        <v>61</v>
      </c>
      <c r="B7" s="29">
        <v>105436.86</v>
      </c>
      <c r="C7" s="29">
        <v>102272</v>
      </c>
      <c r="D7" s="10">
        <f t="shared" ref="D7:D13" si="0">C7/B7</f>
        <v>0.96998336255461326</v>
      </c>
      <c r="E7" s="10" t="s">
        <v>13</v>
      </c>
      <c r="F7" s="10">
        <f>культура!G7</f>
        <v>1</v>
      </c>
      <c r="G7" s="23">
        <f>культура!H20</f>
        <v>0.8571428571428571</v>
      </c>
      <c r="H7" s="10">
        <f>культура!H5</f>
        <v>0.98571428571428577</v>
      </c>
      <c r="I7" s="58">
        <v>9</v>
      </c>
      <c r="J7" s="50" t="s">
        <v>67</v>
      </c>
      <c r="K7" s="4"/>
    </row>
    <row r="8" spans="1:11" ht="30">
      <c r="A8" s="41" t="s">
        <v>62</v>
      </c>
      <c r="B8" s="29">
        <v>911359.1</v>
      </c>
      <c r="C8" s="29">
        <v>903468.91</v>
      </c>
      <c r="D8" s="10">
        <f t="shared" si="0"/>
        <v>0.99134239181898776</v>
      </c>
      <c r="E8" s="10" t="s">
        <v>13</v>
      </c>
      <c r="F8" s="10">
        <f>образование!H7</f>
        <v>1.0275000000000001</v>
      </c>
      <c r="G8" s="23">
        <f>образование!H22</f>
        <v>0.90666666666666673</v>
      </c>
      <c r="H8" s="10">
        <f>образование!H5</f>
        <v>0.99177666666666675</v>
      </c>
      <c r="I8" s="58">
        <v>8</v>
      </c>
      <c r="J8" s="50" t="s">
        <v>67</v>
      </c>
      <c r="K8" s="4"/>
    </row>
    <row r="9" spans="1:11" ht="30">
      <c r="A9" s="41" t="s">
        <v>9</v>
      </c>
      <c r="B9" s="29">
        <v>125598.67</v>
      </c>
      <c r="C9" s="29">
        <v>125361.86</v>
      </c>
      <c r="D9" s="10">
        <f t="shared" si="0"/>
        <v>0.99811455009834105</v>
      </c>
      <c r="E9" s="10" t="s">
        <v>13</v>
      </c>
      <c r="F9" s="23">
        <f>социалка!H7</f>
        <v>1</v>
      </c>
      <c r="G9" s="23">
        <f>социалка!H17</f>
        <v>0.95</v>
      </c>
      <c r="H9" s="10">
        <f>социалка!H5</f>
        <v>0.995</v>
      </c>
      <c r="I9" s="60">
        <v>7</v>
      </c>
      <c r="J9" s="50" t="s">
        <v>67</v>
      </c>
      <c r="K9" s="4"/>
    </row>
    <row r="10" spans="1:11" ht="34.5" customHeight="1">
      <c r="A10" s="41" t="s">
        <v>63</v>
      </c>
      <c r="B10" s="29">
        <v>638.17999999999995</v>
      </c>
      <c r="C10" s="29">
        <v>634.72</v>
      </c>
      <c r="D10" s="10">
        <f t="shared" si="0"/>
        <v>0.99457833213200053</v>
      </c>
      <c r="E10" s="10" t="s">
        <v>13</v>
      </c>
      <c r="F10" s="23">
        <f>молодежь!H7</f>
        <v>1</v>
      </c>
      <c r="G10" s="23">
        <f>молодежь!H16</f>
        <v>0.98387096774193539</v>
      </c>
      <c r="H10" s="10">
        <f>молодежь!H5</f>
        <v>0.99838709677419357</v>
      </c>
      <c r="I10" s="60">
        <v>6</v>
      </c>
      <c r="J10" s="50" t="s">
        <v>67</v>
      </c>
      <c r="K10" s="4"/>
    </row>
    <row r="11" spans="1:11" ht="47.25" customHeight="1">
      <c r="A11" s="41" t="s">
        <v>66</v>
      </c>
      <c r="B11" s="29">
        <v>337201.84</v>
      </c>
      <c r="C11" s="29">
        <v>333447.56</v>
      </c>
      <c r="D11" s="10">
        <f t="shared" si="0"/>
        <v>0.98886637154767598</v>
      </c>
      <c r="E11" s="10" t="s">
        <v>13</v>
      </c>
      <c r="F11" s="10">
        <f>благоустройство!H7</f>
        <v>1.0669999999999999</v>
      </c>
      <c r="G11" s="23">
        <f>благоустройство!H23</f>
        <v>0.875</v>
      </c>
      <c r="H11" s="10">
        <f>благоустройство!H5</f>
        <v>1.0478000000000001</v>
      </c>
      <c r="I11" s="58">
        <v>3</v>
      </c>
      <c r="J11" s="50" t="s">
        <v>90</v>
      </c>
      <c r="K11" s="4"/>
    </row>
    <row r="12" spans="1:11" ht="105">
      <c r="A12" s="41" t="s">
        <v>64</v>
      </c>
      <c r="B12" s="29">
        <v>110090</v>
      </c>
      <c r="C12" s="29">
        <v>684740</v>
      </c>
      <c r="D12" s="10">
        <f t="shared" si="0"/>
        <v>6.2198201471523298</v>
      </c>
      <c r="E12" s="10" t="s">
        <v>13</v>
      </c>
      <c r="F12" s="10">
        <f>экономика!G7</f>
        <v>1.2</v>
      </c>
      <c r="G12" s="23">
        <f>экономика!H19</f>
        <v>0.95833333333333348</v>
      </c>
      <c r="H12" s="10">
        <f>экономика!H5</f>
        <v>1.1558333333333335</v>
      </c>
      <c r="I12" s="58">
        <v>1</v>
      </c>
      <c r="J12" s="55" t="s">
        <v>90</v>
      </c>
      <c r="K12" s="4"/>
    </row>
    <row r="13" spans="1:11" ht="60">
      <c r="A13" s="41" t="s">
        <v>80</v>
      </c>
      <c r="B13" s="29">
        <v>724.12</v>
      </c>
      <c r="C13" s="29">
        <v>724.12</v>
      </c>
      <c r="D13" s="10">
        <f t="shared" si="0"/>
        <v>1</v>
      </c>
      <c r="E13" s="10" t="s">
        <v>13</v>
      </c>
      <c r="F13" s="10">
        <f>наркоманы!H7</f>
        <v>1</v>
      </c>
      <c r="G13" s="23">
        <f>наркоманы!H22</f>
        <v>1</v>
      </c>
      <c r="H13" s="10">
        <f>наркоманы!H5</f>
        <v>1</v>
      </c>
      <c r="I13" s="58">
        <v>5</v>
      </c>
      <c r="J13" s="50" t="s">
        <v>67</v>
      </c>
      <c r="K13" s="4"/>
    </row>
    <row r="14" spans="1:11">
      <c r="A14" s="22"/>
      <c r="B14" s="25"/>
      <c r="C14" s="25"/>
      <c r="D14" s="4"/>
      <c r="E14" s="4"/>
      <c r="F14" s="4"/>
      <c r="G14" s="4"/>
      <c r="H14" s="4"/>
      <c r="I14" s="4"/>
      <c r="J14" s="4"/>
      <c r="K14" s="4"/>
    </row>
    <row r="15" spans="1:11">
      <c r="A15" s="76" t="s">
        <v>28</v>
      </c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ht="37.5" customHeight="1">
      <c r="A16" s="76"/>
      <c r="B16" s="4"/>
      <c r="C16" s="4"/>
      <c r="D16" s="4"/>
      <c r="E16" s="4" t="s">
        <v>4</v>
      </c>
      <c r="F16" s="4"/>
      <c r="G16" s="4"/>
      <c r="H16" s="4"/>
      <c r="I16" s="4" t="s">
        <v>4</v>
      </c>
      <c r="J16" s="4"/>
      <c r="K16" s="4"/>
    </row>
    <row r="17" spans="1:1">
      <c r="A17" s="3"/>
    </row>
    <row r="18" spans="1:1">
      <c r="A18" s="3"/>
    </row>
    <row r="19" spans="1:1">
      <c r="A19" s="3"/>
    </row>
    <row r="20" spans="1:1">
      <c r="A20" s="3"/>
    </row>
  </sheetData>
  <mergeCells count="11">
    <mergeCell ref="B1:G1"/>
    <mergeCell ref="H1:K1"/>
    <mergeCell ref="B3:D3"/>
    <mergeCell ref="A3:A4"/>
    <mergeCell ref="F3:F4"/>
    <mergeCell ref="G3:G4"/>
    <mergeCell ref="A15:A16"/>
    <mergeCell ref="H3:H4"/>
    <mergeCell ref="I3:I4"/>
    <mergeCell ref="J3:J4"/>
    <mergeCell ref="E3:E4"/>
  </mergeCells>
  <pageMargins left="0.70866141732283472" right="0.70866141732283472" top="0.19685039370078741" bottom="0.19685039370078741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S29"/>
  <sheetViews>
    <sheetView topLeftCell="A4" workbookViewId="0">
      <selection activeCell="G26" sqref="G26"/>
    </sheetView>
  </sheetViews>
  <sheetFormatPr defaultRowHeight="15"/>
  <cols>
    <col min="1" max="1" width="2.28515625" customWidth="1"/>
    <col min="2" max="2" width="13.7109375" customWidth="1"/>
    <col min="3" max="3" width="12.5703125" customWidth="1"/>
    <col min="4" max="4" width="10.5703125" customWidth="1"/>
    <col min="6" max="6" width="10.28515625" customWidth="1"/>
    <col min="7" max="7" width="10.85546875" customWidth="1"/>
  </cols>
  <sheetData>
    <row r="1" spans="1:19">
      <c r="B1" s="63" t="s">
        <v>117</v>
      </c>
      <c r="C1" s="63"/>
      <c r="D1" s="63"/>
      <c r="E1" s="63"/>
      <c r="F1" s="63"/>
      <c r="G1" s="63"/>
      <c r="H1" s="63"/>
      <c r="I1" s="63"/>
      <c r="J1" s="63"/>
      <c r="K1" s="63"/>
      <c r="L1" s="4"/>
      <c r="M1" s="4"/>
      <c r="N1" s="14"/>
    </row>
    <row r="2" spans="1:19">
      <c r="B2" s="63"/>
      <c r="C2" s="63"/>
      <c r="D2" s="63"/>
      <c r="E2" s="63"/>
      <c r="F2" s="63"/>
      <c r="G2" s="63"/>
      <c r="H2" s="63"/>
      <c r="I2" s="63"/>
      <c r="J2" s="63"/>
      <c r="K2" s="63"/>
      <c r="L2" s="4"/>
      <c r="M2" s="4"/>
      <c r="N2" s="14"/>
    </row>
    <row r="3" spans="1:19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14"/>
    </row>
    <row r="4" spans="1:19">
      <c r="B4" s="4"/>
      <c r="C4" s="4"/>
      <c r="D4" s="4"/>
      <c r="E4" s="4"/>
      <c r="F4" s="4"/>
      <c r="G4" s="4"/>
      <c r="H4" s="4"/>
      <c r="I4" s="4" t="s">
        <v>32</v>
      </c>
      <c r="J4" s="4" t="s">
        <v>33</v>
      </c>
      <c r="K4" s="4" t="s">
        <v>34</v>
      </c>
      <c r="L4" s="4"/>
      <c r="M4" s="4"/>
      <c r="N4" s="14"/>
    </row>
    <row r="5" spans="1:19" ht="15.75">
      <c r="B5" s="15" t="s">
        <v>38</v>
      </c>
      <c r="C5" s="15"/>
      <c r="D5" s="15"/>
      <c r="E5" s="15"/>
      <c r="F5" s="15"/>
      <c r="G5" s="15"/>
      <c r="H5" s="26">
        <f>I5*H7+J5*H10+K5*H18</f>
        <v>1.0042500000000001</v>
      </c>
      <c r="I5" s="5">
        <v>0.5</v>
      </c>
      <c r="J5" s="4">
        <v>0.4</v>
      </c>
      <c r="K5" s="4">
        <v>0.1</v>
      </c>
      <c r="L5" s="4"/>
      <c r="M5" s="4"/>
      <c r="N5" s="14"/>
    </row>
    <row r="6" spans="1:19">
      <c r="B6" s="13"/>
      <c r="C6" s="13"/>
      <c r="D6" s="13"/>
      <c r="E6" s="13"/>
      <c r="F6" s="13"/>
      <c r="G6" s="13"/>
      <c r="H6" s="13"/>
      <c r="I6" s="13"/>
      <c r="J6" s="4"/>
      <c r="K6" s="4"/>
      <c r="L6" s="4"/>
      <c r="M6" s="4"/>
      <c r="N6" s="14"/>
    </row>
    <row r="7" spans="1:19" ht="15.75" thickBot="1">
      <c r="B7" s="5" t="s">
        <v>0</v>
      </c>
      <c r="C7" s="5"/>
      <c r="D7" s="5"/>
      <c r="E7" s="5"/>
      <c r="F7" s="5"/>
      <c r="G7" s="5" t="s">
        <v>32</v>
      </c>
      <c r="H7" s="5">
        <v>0.92849999999999999</v>
      </c>
      <c r="I7" s="32"/>
      <c r="J7" s="30"/>
      <c r="K7" s="30"/>
      <c r="L7" s="30"/>
      <c r="M7" s="30"/>
      <c r="N7" s="14"/>
    </row>
    <row r="8" spans="1:19" ht="97.5" customHeight="1">
      <c r="B8" s="64" t="s">
        <v>49</v>
      </c>
      <c r="C8" s="65"/>
      <c r="D8" s="65"/>
      <c r="E8" s="9" t="s">
        <v>120</v>
      </c>
      <c r="F8" s="13"/>
      <c r="G8" s="13"/>
      <c r="H8" s="13"/>
      <c r="I8" s="13"/>
      <c r="J8" s="30"/>
      <c r="K8" s="30"/>
      <c r="L8" s="30"/>
      <c r="M8" s="30"/>
      <c r="N8" s="14"/>
    </row>
    <row r="9" spans="1:19"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14"/>
    </row>
    <row r="10" spans="1:19">
      <c r="B10" s="5" t="s">
        <v>29</v>
      </c>
      <c r="C10" s="5"/>
      <c r="D10" s="5"/>
      <c r="E10" s="5"/>
      <c r="F10" s="5"/>
      <c r="G10" s="5" t="s">
        <v>33</v>
      </c>
      <c r="H10" s="5">
        <f>J12*K12+J13*K13+J14*K14+J15*K15</f>
        <v>1.1000000000000001</v>
      </c>
      <c r="I10" s="4"/>
      <c r="J10" s="4"/>
      <c r="K10" s="4"/>
      <c r="L10" s="30"/>
      <c r="M10" s="30"/>
      <c r="N10" s="14"/>
    </row>
    <row r="11" spans="1:19" ht="15.75" thickBot="1">
      <c r="B11" s="4"/>
      <c r="C11" s="4"/>
      <c r="D11" s="4"/>
      <c r="E11" s="4"/>
      <c r="F11" s="4"/>
      <c r="G11" s="4"/>
      <c r="H11" s="4"/>
      <c r="I11" s="4"/>
      <c r="J11" s="4" t="s">
        <v>30</v>
      </c>
      <c r="K11" s="4" t="s">
        <v>31</v>
      </c>
      <c r="L11" s="30"/>
      <c r="M11" s="30"/>
      <c r="N11" s="14"/>
    </row>
    <row r="12" spans="1:19" ht="33.75" customHeight="1">
      <c r="A12">
        <v>1</v>
      </c>
      <c r="B12" s="66" t="s">
        <v>46</v>
      </c>
      <c r="C12" s="67"/>
      <c r="D12" s="67"/>
      <c r="E12" s="6" t="s">
        <v>118</v>
      </c>
      <c r="F12" s="6"/>
      <c r="G12" s="6"/>
      <c r="H12" s="6"/>
      <c r="I12" s="6"/>
      <c r="J12" s="6">
        <v>1</v>
      </c>
      <c r="K12" s="6">
        <v>0.3</v>
      </c>
      <c r="L12" s="34"/>
      <c r="M12" s="34"/>
      <c r="N12" s="1"/>
      <c r="O12" s="1"/>
      <c r="P12" s="1"/>
      <c r="Q12" s="1"/>
      <c r="R12" s="1"/>
    </row>
    <row r="13" spans="1:19" ht="62.25" customHeight="1">
      <c r="A13">
        <v>2</v>
      </c>
      <c r="B13" s="61" t="s">
        <v>44</v>
      </c>
      <c r="C13" s="68"/>
      <c r="D13" s="68"/>
      <c r="E13" s="6" t="s">
        <v>69</v>
      </c>
      <c r="F13" s="6"/>
      <c r="G13" s="6"/>
      <c r="H13" s="6"/>
      <c r="I13" s="6"/>
      <c r="J13" s="6">
        <v>1</v>
      </c>
      <c r="K13" s="6">
        <v>0.3</v>
      </c>
      <c r="L13" s="34"/>
      <c r="M13" s="34"/>
      <c r="N13" s="1"/>
      <c r="O13" s="1"/>
      <c r="P13" s="1"/>
      <c r="Q13" s="1"/>
      <c r="R13" s="1"/>
      <c r="S13" s="2"/>
    </row>
    <row r="14" spans="1:19" ht="30.75" customHeight="1">
      <c r="A14">
        <v>3</v>
      </c>
      <c r="B14" s="61" t="s">
        <v>40</v>
      </c>
      <c r="C14" s="62"/>
      <c r="D14" s="62"/>
      <c r="E14" s="6" t="s">
        <v>25</v>
      </c>
      <c r="F14" s="6"/>
      <c r="G14" s="6"/>
      <c r="H14" s="6"/>
      <c r="I14" s="6"/>
      <c r="J14" s="6">
        <v>1</v>
      </c>
      <c r="K14" s="6">
        <v>0.2</v>
      </c>
      <c r="L14" s="34"/>
      <c r="M14" s="34"/>
      <c r="N14" s="1"/>
      <c r="O14" s="1"/>
      <c r="P14" s="1"/>
      <c r="Q14" s="1"/>
      <c r="R14" s="1"/>
      <c r="S14" s="2"/>
    </row>
    <row r="15" spans="1:19" ht="72" customHeight="1">
      <c r="A15">
        <v>4</v>
      </c>
      <c r="B15" s="61" t="s">
        <v>41</v>
      </c>
      <c r="C15" s="62"/>
      <c r="D15" s="62"/>
      <c r="E15" s="6" t="s">
        <v>119</v>
      </c>
      <c r="F15" s="6"/>
      <c r="G15" s="6"/>
      <c r="H15" s="6"/>
      <c r="I15" s="6"/>
      <c r="J15" s="6">
        <v>1.5</v>
      </c>
      <c r="K15" s="6">
        <v>0.2</v>
      </c>
      <c r="L15" s="34"/>
      <c r="M15" s="34"/>
      <c r="N15" s="1"/>
      <c r="O15" s="1"/>
      <c r="P15" s="1"/>
      <c r="Q15" s="1"/>
      <c r="R15" s="1"/>
      <c r="S15" s="2"/>
    </row>
    <row r="16" spans="1:19"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14"/>
    </row>
    <row r="17" spans="1:14"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14"/>
    </row>
    <row r="18" spans="1:14">
      <c r="B18" s="5" t="s">
        <v>35</v>
      </c>
      <c r="C18" s="5"/>
      <c r="D18" s="5"/>
      <c r="E18" s="31"/>
      <c r="F18" s="31"/>
      <c r="G18" s="5" t="s">
        <v>34</v>
      </c>
      <c r="H18" s="16">
        <f>(H20+H21)/2/100</f>
        <v>1</v>
      </c>
      <c r="I18" s="31"/>
      <c r="J18" s="31"/>
      <c r="K18" s="30"/>
      <c r="L18" s="30"/>
      <c r="M18" s="30"/>
      <c r="N18" s="14"/>
    </row>
    <row r="19" spans="1:14" ht="42.75" customHeight="1">
      <c r="B19" s="69" t="s">
        <v>39</v>
      </c>
      <c r="C19" s="69"/>
      <c r="D19" s="69"/>
      <c r="E19" s="11" t="s">
        <v>36</v>
      </c>
      <c r="F19" s="11" t="s">
        <v>37</v>
      </c>
      <c r="G19" s="32"/>
      <c r="H19" s="32"/>
      <c r="I19" s="32"/>
      <c r="J19" s="32"/>
      <c r="K19" s="30"/>
      <c r="L19" s="30"/>
      <c r="M19" s="30"/>
      <c r="N19" s="14"/>
    </row>
    <row r="20" spans="1:14" ht="48.75" customHeight="1">
      <c r="A20">
        <v>1</v>
      </c>
      <c r="B20" s="70" t="s">
        <v>42</v>
      </c>
      <c r="C20" s="70"/>
      <c r="D20" s="70"/>
      <c r="E20" s="4">
        <v>7</v>
      </c>
      <c r="F20" s="4">
        <v>7</v>
      </c>
      <c r="G20" s="4">
        <v>100</v>
      </c>
      <c r="H20" s="7">
        <f>G20/E20*F20</f>
        <v>100</v>
      </c>
      <c r="I20" s="30"/>
      <c r="J20" s="36"/>
      <c r="K20" s="30"/>
      <c r="L20" s="30"/>
      <c r="M20" s="30"/>
      <c r="N20" s="14"/>
    </row>
    <row r="21" spans="1:14" ht="46.5" customHeight="1">
      <c r="A21">
        <v>2</v>
      </c>
      <c r="B21" s="70" t="s">
        <v>43</v>
      </c>
      <c r="C21" s="70"/>
      <c r="D21" s="70"/>
      <c r="E21" s="4">
        <v>1</v>
      </c>
      <c r="F21" s="4">
        <v>1</v>
      </c>
      <c r="G21" s="4">
        <v>100</v>
      </c>
      <c r="H21" s="7">
        <f>G21/E21*F21</f>
        <v>100</v>
      </c>
      <c r="I21" s="30"/>
      <c r="J21" s="36"/>
      <c r="K21" s="30"/>
      <c r="L21" s="30"/>
      <c r="M21" s="30"/>
      <c r="N21" s="14"/>
    </row>
    <row r="22" spans="1:14">
      <c r="B22" s="30"/>
      <c r="C22" s="30"/>
      <c r="D22" s="30"/>
      <c r="E22" s="30"/>
      <c r="F22" s="30"/>
      <c r="G22" s="30"/>
      <c r="H22" s="36"/>
      <c r="I22" s="30"/>
      <c r="J22" s="36"/>
      <c r="K22" s="30"/>
      <c r="L22" s="30"/>
      <c r="M22" s="30"/>
      <c r="N22" s="14"/>
    </row>
    <row r="23" spans="1:14"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14"/>
    </row>
    <row r="24" spans="1:14" ht="273.75" customHeight="1">
      <c r="B24" s="71" t="s">
        <v>190</v>
      </c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17"/>
    </row>
    <row r="25" spans="1:14"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</row>
    <row r="26" spans="1:14"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</row>
    <row r="27" spans="1:14">
      <c r="B27" s="14" t="s">
        <v>3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</row>
    <row r="28" spans="1:14">
      <c r="B28" s="14" t="s">
        <v>26</v>
      </c>
      <c r="C28" s="14"/>
      <c r="D28" s="14"/>
      <c r="E28" s="14"/>
      <c r="F28" s="14"/>
      <c r="G28" s="14"/>
      <c r="H28" s="14"/>
      <c r="I28" s="14" t="s">
        <v>4</v>
      </c>
      <c r="J28" s="14"/>
      <c r="K28" s="14"/>
      <c r="L28" s="14"/>
      <c r="M28" s="14"/>
      <c r="N28" s="14"/>
    </row>
    <row r="29" spans="1:14"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</row>
  </sheetData>
  <mergeCells count="10">
    <mergeCell ref="B24:M24"/>
    <mergeCell ref="B1:K2"/>
    <mergeCell ref="B12:D12"/>
    <mergeCell ref="B13:D13"/>
    <mergeCell ref="B14:D14"/>
    <mergeCell ref="B15:D15"/>
    <mergeCell ref="B8:D8"/>
    <mergeCell ref="B20:D20"/>
    <mergeCell ref="B21:D21"/>
    <mergeCell ref="B19:D19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S36"/>
  <sheetViews>
    <sheetView workbookViewId="0">
      <selection activeCell="Q38" sqref="Q38"/>
    </sheetView>
  </sheetViews>
  <sheetFormatPr defaultRowHeight="15"/>
  <cols>
    <col min="1" max="1" width="2.28515625" customWidth="1"/>
    <col min="2" max="2" width="13.7109375" customWidth="1"/>
    <col min="3" max="3" width="12.5703125" customWidth="1"/>
    <col min="4" max="4" width="18.5703125" customWidth="1"/>
  </cols>
  <sheetData>
    <row r="1" spans="1:19">
      <c r="B1" s="63" t="s">
        <v>130</v>
      </c>
      <c r="C1" s="63"/>
      <c r="D1" s="63"/>
      <c r="E1" s="63"/>
      <c r="F1" s="63"/>
      <c r="G1" s="63"/>
      <c r="H1" s="63"/>
      <c r="I1" s="63"/>
      <c r="J1" s="63"/>
      <c r="K1" s="63"/>
      <c r="L1" s="4"/>
      <c r="M1" s="4"/>
    </row>
    <row r="2" spans="1:19">
      <c r="B2" s="63"/>
      <c r="C2" s="63"/>
      <c r="D2" s="63"/>
      <c r="E2" s="63"/>
      <c r="F2" s="63"/>
      <c r="G2" s="63"/>
      <c r="H2" s="63"/>
      <c r="I2" s="63"/>
      <c r="J2" s="63"/>
      <c r="K2" s="63"/>
      <c r="L2" s="4"/>
      <c r="M2" s="4"/>
    </row>
    <row r="3" spans="1:19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9">
      <c r="B4" s="4"/>
      <c r="C4" s="4"/>
      <c r="D4" s="4"/>
      <c r="E4" s="4"/>
      <c r="F4" s="4"/>
      <c r="G4" s="4"/>
      <c r="H4" s="4"/>
      <c r="I4" s="4" t="s">
        <v>32</v>
      </c>
      <c r="J4" s="4" t="s">
        <v>33</v>
      </c>
      <c r="K4" s="4" t="s">
        <v>34</v>
      </c>
      <c r="L4" s="4"/>
      <c r="M4" s="4"/>
    </row>
    <row r="5" spans="1:19" ht="15.75">
      <c r="B5" s="15" t="s">
        <v>38</v>
      </c>
      <c r="C5" s="5"/>
      <c r="D5" s="5"/>
      <c r="E5" s="5"/>
      <c r="F5" s="5"/>
      <c r="G5" s="5"/>
      <c r="H5" s="20">
        <f>G7*I5+H10*J5+H20*K5</f>
        <v>0.98571428571428577</v>
      </c>
      <c r="I5" s="5">
        <v>0.5</v>
      </c>
      <c r="J5" s="4">
        <v>0.4</v>
      </c>
      <c r="K5" s="4">
        <v>0.1</v>
      </c>
      <c r="L5" s="4"/>
      <c r="M5" s="4"/>
    </row>
    <row r="6" spans="1:19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9">
      <c r="B7" s="5" t="s">
        <v>0</v>
      </c>
      <c r="C7" s="5"/>
      <c r="D7" s="5"/>
      <c r="E7" s="5"/>
      <c r="F7" s="5" t="s">
        <v>32</v>
      </c>
      <c r="G7" s="4">
        <v>1</v>
      </c>
      <c r="H7" s="4"/>
      <c r="I7" s="4"/>
      <c r="J7" s="4"/>
      <c r="K7" s="4"/>
      <c r="L7" s="4"/>
      <c r="M7" s="4"/>
    </row>
    <row r="8" spans="1:19"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</row>
    <row r="9" spans="1:19" ht="72.75" customHeight="1">
      <c r="B9" s="73" t="s">
        <v>70</v>
      </c>
      <c r="C9" s="73"/>
      <c r="D9" s="73"/>
      <c r="E9" s="9" t="s">
        <v>126</v>
      </c>
      <c r="F9" s="6"/>
      <c r="G9" s="6"/>
      <c r="H9" s="6"/>
      <c r="I9" s="6"/>
      <c r="J9" s="6"/>
      <c r="K9" s="6"/>
      <c r="L9" s="6"/>
      <c r="M9" s="6"/>
      <c r="N9" s="1"/>
      <c r="O9" s="1"/>
      <c r="P9" s="1"/>
      <c r="Q9" s="1"/>
      <c r="R9" s="1"/>
    </row>
    <row r="10" spans="1:19" ht="28.5" customHeight="1">
      <c r="B10" s="5" t="s">
        <v>29</v>
      </c>
      <c r="C10" s="5"/>
      <c r="D10" s="5"/>
      <c r="E10" s="5"/>
      <c r="F10" s="5"/>
      <c r="G10" s="5" t="s">
        <v>33</v>
      </c>
      <c r="H10" s="27">
        <f>(I12*J12)+(I13*J13)+(I14*J14)+(I15*J15)+I16*J16+I17*J17+I18*J18</f>
        <v>1</v>
      </c>
      <c r="I10" s="6"/>
      <c r="J10" s="6"/>
      <c r="K10" s="6"/>
      <c r="L10" s="6"/>
      <c r="M10" s="6"/>
      <c r="N10" s="1"/>
      <c r="O10" s="1"/>
      <c r="P10" s="1"/>
      <c r="Q10" s="1"/>
      <c r="R10" s="1"/>
    </row>
    <row r="11" spans="1:19" ht="17.25" customHeight="1">
      <c r="B11" s="13"/>
      <c r="C11" s="13"/>
      <c r="D11" s="13"/>
      <c r="E11" s="13"/>
      <c r="F11" s="13"/>
      <c r="G11" s="13"/>
      <c r="H11" s="6"/>
      <c r="I11" s="4" t="s">
        <v>30</v>
      </c>
      <c r="J11" s="4" t="s">
        <v>31</v>
      </c>
      <c r="K11" s="6"/>
      <c r="L11" s="6"/>
      <c r="M11" s="6"/>
      <c r="N11" s="1"/>
      <c r="O11" s="1"/>
      <c r="P11" s="1"/>
      <c r="Q11" s="1"/>
      <c r="R11" s="1"/>
    </row>
    <row r="12" spans="1:19" ht="63" customHeight="1">
      <c r="A12">
        <v>1</v>
      </c>
      <c r="B12" s="73" t="s">
        <v>71</v>
      </c>
      <c r="C12" s="73"/>
      <c r="D12" s="73"/>
      <c r="E12" s="6" t="s">
        <v>121</v>
      </c>
      <c r="F12" s="6"/>
      <c r="G12" s="6"/>
      <c r="H12" s="6"/>
      <c r="I12" s="6">
        <v>1</v>
      </c>
      <c r="J12" s="6">
        <v>0.15</v>
      </c>
      <c r="K12" s="6"/>
      <c r="L12" s="6"/>
      <c r="M12" s="6"/>
      <c r="N12" s="1"/>
      <c r="O12" s="1"/>
      <c r="P12" s="1"/>
      <c r="Q12" s="1"/>
      <c r="R12" s="1"/>
      <c r="S12" s="2"/>
    </row>
    <row r="13" spans="1:19" ht="30.75" customHeight="1">
      <c r="A13">
        <v>2</v>
      </c>
      <c r="B13" s="73" t="s">
        <v>72</v>
      </c>
      <c r="C13" s="74"/>
      <c r="D13" s="74"/>
      <c r="E13" s="6" t="s">
        <v>58</v>
      </c>
      <c r="F13" s="6"/>
      <c r="G13" s="6"/>
      <c r="H13" s="6"/>
      <c r="I13" s="6">
        <v>1</v>
      </c>
      <c r="J13" s="6">
        <v>0.15</v>
      </c>
      <c r="K13" s="34"/>
      <c r="L13" s="34"/>
      <c r="M13" s="34"/>
      <c r="N13" s="1"/>
      <c r="O13" s="1"/>
      <c r="P13" s="1"/>
      <c r="Q13" s="1"/>
      <c r="R13" s="1"/>
      <c r="S13" s="2"/>
    </row>
    <row r="14" spans="1:19" ht="63" customHeight="1">
      <c r="A14">
        <v>3</v>
      </c>
      <c r="B14" s="73" t="s">
        <v>73</v>
      </c>
      <c r="C14" s="74"/>
      <c r="D14" s="74"/>
      <c r="E14" s="6" t="s">
        <v>18</v>
      </c>
      <c r="F14" s="6"/>
      <c r="G14" s="6"/>
      <c r="H14" s="6"/>
      <c r="I14" s="6">
        <v>1</v>
      </c>
      <c r="J14" s="6">
        <v>0.15</v>
      </c>
      <c r="K14" s="34"/>
      <c r="L14" s="34"/>
      <c r="M14" s="34"/>
      <c r="N14" s="1"/>
      <c r="O14" s="1"/>
      <c r="P14" s="1"/>
      <c r="Q14" s="1"/>
      <c r="R14" s="1"/>
      <c r="S14" s="2"/>
    </row>
    <row r="15" spans="1:19" ht="75.75" customHeight="1">
      <c r="A15">
        <v>4</v>
      </c>
      <c r="B15" s="73" t="s">
        <v>74</v>
      </c>
      <c r="C15" s="74"/>
      <c r="D15" s="74"/>
      <c r="E15" s="9" t="s">
        <v>45</v>
      </c>
      <c r="F15" s="6"/>
      <c r="G15" s="6"/>
      <c r="H15" s="6"/>
      <c r="I15" s="6">
        <v>1</v>
      </c>
      <c r="J15" s="6">
        <v>0.15</v>
      </c>
      <c r="K15" s="34"/>
      <c r="L15" s="34"/>
      <c r="M15" s="34"/>
      <c r="N15" s="1"/>
      <c r="O15" s="1"/>
      <c r="P15" s="1"/>
      <c r="Q15" s="1"/>
      <c r="R15" s="1"/>
      <c r="S15" s="2"/>
    </row>
    <row r="16" spans="1:19" ht="40.5" customHeight="1">
      <c r="A16">
        <v>5</v>
      </c>
      <c r="B16" s="73" t="s">
        <v>122</v>
      </c>
      <c r="C16" s="74"/>
      <c r="D16" s="74"/>
      <c r="E16" s="9" t="s">
        <v>123</v>
      </c>
      <c r="F16" s="6"/>
      <c r="G16" s="6"/>
      <c r="H16" s="6"/>
      <c r="I16" s="6">
        <v>1</v>
      </c>
      <c r="J16" s="6">
        <v>0.15</v>
      </c>
      <c r="K16" s="34"/>
      <c r="L16" s="34"/>
      <c r="M16" s="34"/>
      <c r="N16" s="1"/>
      <c r="O16" s="1"/>
      <c r="P16" s="1"/>
      <c r="Q16" s="1"/>
      <c r="R16" s="1"/>
      <c r="S16" s="2"/>
    </row>
    <row r="17" spans="1:19" ht="79.5" customHeight="1">
      <c r="A17">
        <v>6</v>
      </c>
      <c r="B17" s="73" t="s">
        <v>124</v>
      </c>
      <c r="C17" s="74"/>
      <c r="D17" s="74"/>
      <c r="E17" s="9" t="s">
        <v>123</v>
      </c>
      <c r="F17" s="6"/>
      <c r="G17" s="6"/>
      <c r="H17" s="6"/>
      <c r="I17" s="6">
        <v>1</v>
      </c>
      <c r="J17" s="6">
        <v>0.1</v>
      </c>
      <c r="K17" s="34"/>
      <c r="L17" s="34"/>
      <c r="M17" s="34"/>
      <c r="N17" s="1"/>
      <c r="O17" s="1"/>
      <c r="P17" s="1"/>
      <c r="Q17" s="1"/>
      <c r="R17" s="1"/>
      <c r="S17" s="2"/>
    </row>
    <row r="18" spans="1:19" ht="42.75" customHeight="1">
      <c r="A18">
        <v>7</v>
      </c>
      <c r="B18" s="73" t="s">
        <v>125</v>
      </c>
      <c r="C18" s="74"/>
      <c r="D18" s="74"/>
      <c r="E18" s="9" t="s">
        <v>123</v>
      </c>
      <c r="F18" s="6"/>
      <c r="G18" s="6"/>
      <c r="H18" s="6"/>
      <c r="I18" s="6">
        <v>1</v>
      </c>
      <c r="J18" s="6">
        <v>0.15</v>
      </c>
      <c r="K18" s="34"/>
      <c r="L18" s="34"/>
      <c r="M18" s="34"/>
      <c r="N18" s="1"/>
      <c r="O18" s="1"/>
      <c r="P18" s="1"/>
      <c r="Q18" s="1"/>
      <c r="R18" s="1"/>
      <c r="S18" s="2"/>
    </row>
    <row r="19" spans="1:19"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</row>
    <row r="20" spans="1:19">
      <c r="B20" s="5" t="s">
        <v>35</v>
      </c>
      <c r="C20" s="5"/>
      <c r="D20" s="5"/>
      <c r="E20" s="5"/>
      <c r="F20" s="5"/>
      <c r="G20" s="5" t="s">
        <v>34</v>
      </c>
      <c r="H20" s="16">
        <f>(H22+H23+H24+H25+H26+H27+H28)/7/100</f>
        <v>0.8571428571428571</v>
      </c>
      <c r="I20" s="31"/>
      <c r="J20" s="31"/>
      <c r="K20" s="30"/>
      <c r="L20" s="30"/>
      <c r="M20" s="30"/>
    </row>
    <row r="21" spans="1:19" ht="55.5" customHeight="1">
      <c r="B21" s="69" t="s">
        <v>39</v>
      </c>
      <c r="C21" s="69"/>
      <c r="D21" s="69"/>
      <c r="E21" s="11" t="s">
        <v>36</v>
      </c>
      <c r="F21" s="11" t="s">
        <v>37</v>
      </c>
      <c r="G21" s="13"/>
      <c r="H21" s="13"/>
      <c r="I21" s="32"/>
      <c r="J21" s="32"/>
      <c r="K21" s="30"/>
      <c r="L21" s="30"/>
      <c r="M21" s="30"/>
    </row>
    <row r="22" spans="1:19" ht="48" customHeight="1">
      <c r="A22">
        <v>1</v>
      </c>
      <c r="B22" s="70" t="s">
        <v>75</v>
      </c>
      <c r="C22" s="70"/>
      <c r="D22" s="70"/>
      <c r="E22" s="4">
        <v>2</v>
      </c>
      <c r="F22" s="4">
        <v>2</v>
      </c>
      <c r="G22" s="4">
        <v>100</v>
      </c>
      <c r="H22" s="7">
        <f>G22/E22*F22</f>
        <v>100</v>
      </c>
      <c r="I22" s="30"/>
      <c r="J22" s="36"/>
      <c r="K22" s="30"/>
      <c r="L22" s="30"/>
      <c r="M22" s="30"/>
    </row>
    <row r="23" spans="1:19" ht="48" customHeight="1">
      <c r="A23">
        <v>2</v>
      </c>
      <c r="B23" s="70" t="s">
        <v>76</v>
      </c>
      <c r="C23" s="70"/>
      <c r="D23" s="70"/>
      <c r="E23" s="4">
        <v>2</v>
      </c>
      <c r="F23" s="4">
        <v>2</v>
      </c>
      <c r="G23" s="4">
        <v>100</v>
      </c>
      <c r="H23" s="7">
        <f t="shared" ref="H23:H24" si="0">G23/E23*F23</f>
        <v>100</v>
      </c>
      <c r="I23" s="30"/>
      <c r="J23" s="36"/>
      <c r="K23" s="30"/>
      <c r="L23" s="30"/>
      <c r="M23" s="30"/>
    </row>
    <row r="24" spans="1:19" ht="43.5" customHeight="1">
      <c r="A24">
        <v>3</v>
      </c>
      <c r="B24" s="70" t="s">
        <v>77</v>
      </c>
      <c r="C24" s="70"/>
      <c r="D24" s="70"/>
      <c r="E24" s="4">
        <v>2</v>
      </c>
      <c r="F24" s="4">
        <v>2</v>
      </c>
      <c r="G24" s="4">
        <v>100</v>
      </c>
      <c r="H24" s="7">
        <f t="shared" si="0"/>
        <v>100</v>
      </c>
      <c r="I24" s="30"/>
      <c r="J24" s="36"/>
      <c r="K24" s="30"/>
      <c r="L24" s="30"/>
      <c r="M24" s="30"/>
    </row>
    <row r="25" spans="1:19" ht="45" customHeight="1">
      <c r="A25">
        <v>4</v>
      </c>
      <c r="B25" s="70" t="s">
        <v>43</v>
      </c>
      <c r="C25" s="70"/>
      <c r="D25" s="70"/>
      <c r="E25" s="4">
        <v>3</v>
      </c>
      <c r="F25" s="4">
        <v>3</v>
      </c>
      <c r="G25" s="4">
        <v>100</v>
      </c>
      <c r="H25" s="7">
        <f>G25/E25*F25</f>
        <v>100</v>
      </c>
      <c r="I25" s="30"/>
      <c r="J25" s="36"/>
      <c r="K25" s="30"/>
      <c r="L25" s="30"/>
      <c r="M25" s="30"/>
    </row>
    <row r="26" spans="1:19" ht="33" customHeight="1">
      <c r="A26">
        <v>5</v>
      </c>
      <c r="B26" s="70" t="s">
        <v>127</v>
      </c>
      <c r="C26" s="70"/>
      <c r="D26" s="70"/>
      <c r="E26" s="4">
        <v>1</v>
      </c>
      <c r="F26" s="4">
        <v>1</v>
      </c>
      <c r="G26" s="4">
        <v>100</v>
      </c>
      <c r="H26" s="7">
        <f>G26/E26*F26</f>
        <v>100</v>
      </c>
      <c r="I26" s="30"/>
      <c r="J26" s="36"/>
      <c r="K26" s="30"/>
      <c r="L26" s="30"/>
      <c r="M26" s="30"/>
    </row>
    <row r="27" spans="1:19" ht="45" customHeight="1">
      <c r="A27">
        <v>6</v>
      </c>
      <c r="B27" s="70" t="s">
        <v>128</v>
      </c>
      <c r="C27" s="70"/>
      <c r="D27" s="70"/>
      <c r="E27" s="4">
        <v>1</v>
      </c>
      <c r="F27" s="4">
        <v>0</v>
      </c>
      <c r="G27" s="4">
        <v>100</v>
      </c>
      <c r="H27" s="7">
        <f>G27/E27*F27</f>
        <v>0</v>
      </c>
      <c r="I27" s="30"/>
      <c r="J27" s="36"/>
      <c r="K27" s="30"/>
      <c r="L27" s="30"/>
      <c r="M27" s="30"/>
    </row>
    <row r="28" spans="1:19" ht="33.75" customHeight="1">
      <c r="A28">
        <v>7</v>
      </c>
      <c r="B28" s="70" t="s">
        <v>129</v>
      </c>
      <c r="C28" s="70"/>
      <c r="D28" s="70"/>
      <c r="E28" s="4">
        <v>1</v>
      </c>
      <c r="F28" s="4">
        <v>1</v>
      </c>
      <c r="G28" s="4">
        <v>100</v>
      </c>
      <c r="H28" s="7">
        <f>G28/E28*F28</f>
        <v>100</v>
      </c>
      <c r="I28" s="30"/>
      <c r="J28" s="36"/>
      <c r="K28" s="30"/>
      <c r="L28" s="30"/>
      <c r="M28" s="30"/>
    </row>
    <row r="29" spans="1:19">
      <c r="B29" s="35"/>
      <c r="C29" s="35"/>
      <c r="D29" s="35"/>
      <c r="E29" s="35"/>
      <c r="F29" s="35"/>
      <c r="G29" s="35"/>
      <c r="H29" s="35"/>
      <c r="I29" s="35"/>
      <c r="J29" s="45"/>
      <c r="K29" s="30"/>
      <c r="L29" s="30"/>
      <c r="M29" s="30"/>
    </row>
    <row r="30" spans="1:19">
      <c r="B30" s="19" t="s">
        <v>2</v>
      </c>
      <c r="C30" s="5"/>
      <c r="D30" s="5"/>
      <c r="E30" s="5"/>
      <c r="F30" s="4"/>
      <c r="G30" s="4"/>
      <c r="H30" s="4"/>
      <c r="I30" s="4"/>
      <c r="J30" s="4"/>
      <c r="K30" s="4"/>
      <c r="L30" s="4"/>
      <c r="M30" s="4"/>
    </row>
    <row r="31" spans="1:19" ht="15" customHeight="1">
      <c r="B31" s="75" t="s">
        <v>194</v>
      </c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</row>
    <row r="32" spans="1:19" ht="156.75" customHeight="1"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</row>
    <row r="33" spans="2:13"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</row>
    <row r="34" spans="2:13"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spans="2:13">
      <c r="B35" s="4" t="s">
        <v>3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</row>
    <row r="36" spans="2:13">
      <c r="B36" s="4" t="s">
        <v>26</v>
      </c>
      <c r="C36" s="4"/>
      <c r="D36" s="4"/>
      <c r="E36" s="4"/>
      <c r="F36" s="4"/>
      <c r="G36" s="4"/>
      <c r="H36" s="4"/>
      <c r="I36" s="4" t="s">
        <v>4</v>
      </c>
      <c r="J36" s="4"/>
      <c r="K36" s="4"/>
      <c r="L36" s="4"/>
      <c r="M36" s="4"/>
    </row>
  </sheetData>
  <mergeCells count="18">
    <mergeCell ref="B26:D26"/>
    <mergeCell ref="B27:D27"/>
    <mergeCell ref="B28:D28"/>
    <mergeCell ref="B24:D24"/>
    <mergeCell ref="B31:M32"/>
    <mergeCell ref="B1:K2"/>
    <mergeCell ref="B9:D9"/>
    <mergeCell ref="B12:D12"/>
    <mergeCell ref="B13:D13"/>
    <mergeCell ref="B14:D14"/>
    <mergeCell ref="B15:D15"/>
    <mergeCell ref="B21:D21"/>
    <mergeCell ref="B22:D22"/>
    <mergeCell ref="B25:D25"/>
    <mergeCell ref="B23:D23"/>
    <mergeCell ref="B16:D16"/>
    <mergeCell ref="B17:D17"/>
    <mergeCell ref="B18:D18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R35"/>
  <sheetViews>
    <sheetView workbookViewId="0">
      <selection activeCell="M25" sqref="M25"/>
    </sheetView>
  </sheetViews>
  <sheetFormatPr defaultRowHeight="15"/>
  <cols>
    <col min="1" max="1" width="2.28515625" customWidth="1"/>
    <col min="2" max="2" width="13.7109375" customWidth="1"/>
    <col min="3" max="3" width="12.5703125" customWidth="1"/>
    <col min="4" max="4" width="11" customWidth="1"/>
    <col min="6" max="6" width="10.42578125" customWidth="1"/>
    <col min="7" max="7" width="15.85546875" customWidth="1"/>
    <col min="8" max="8" width="10" bestFit="1" customWidth="1"/>
    <col min="11" max="11" width="10.42578125" customWidth="1"/>
    <col min="12" max="12" width="6.5703125" customWidth="1"/>
  </cols>
  <sheetData>
    <row r="1" spans="1:18">
      <c r="B1" s="63" t="s">
        <v>131</v>
      </c>
      <c r="C1" s="63"/>
      <c r="D1" s="63"/>
      <c r="E1" s="63"/>
      <c r="F1" s="63"/>
      <c r="G1" s="63"/>
      <c r="H1" s="63"/>
      <c r="I1" s="63"/>
      <c r="J1" s="63"/>
      <c r="K1" s="63"/>
      <c r="L1" s="4"/>
      <c r="M1" s="4"/>
    </row>
    <row r="2" spans="1:18">
      <c r="B2" s="63"/>
      <c r="C2" s="63"/>
      <c r="D2" s="63"/>
      <c r="E2" s="63"/>
      <c r="F2" s="63"/>
      <c r="G2" s="63"/>
      <c r="H2" s="63"/>
      <c r="I2" s="63"/>
      <c r="J2" s="63"/>
      <c r="K2" s="63"/>
      <c r="L2" s="4"/>
      <c r="M2" s="4"/>
    </row>
    <row r="3" spans="1:18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8">
      <c r="B4" s="4"/>
      <c r="C4" s="4"/>
      <c r="D4" s="4"/>
      <c r="E4" s="4"/>
      <c r="F4" s="4"/>
      <c r="G4" s="4"/>
      <c r="H4" s="4"/>
      <c r="I4" s="4" t="s">
        <v>32</v>
      </c>
      <c r="J4" s="4" t="s">
        <v>33</v>
      </c>
      <c r="K4" s="4" t="s">
        <v>34</v>
      </c>
      <c r="L4" s="4"/>
      <c r="M4" s="4"/>
    </row>
    <row r="5" spans="1:18" ht="15.75">
      <c r="B5" s="15" t="s">
        <v>38</v>
      </c>
      <c r="C5" s="15"/>
      <c r="D5" s="15"/>
      <c r="E5" s="15"/>
      <c r="F5" s="15"/>
      <c r="G5" s="15"/>
      <c r="H5" s="18">
        <f>I5*H7+J5*H11+K5*H22</f>
        <v>0.99177666666666675</v>
      </c>
      <c r="I5" s="5">
        <v>0.5</v>
      </c>
      <c r="J5" s="4">
        <v>0.4</v>
      </c>
      <c r="K5" s="4">
        <v>0.1</v>
      </c>
      <c r="L5" s="4"/>
      <c r="M5" s="4"/>
    </row>
    <row r="6" spans="1:18">
      <c r="B6" s="13"/>
      <c r="C6" s="13"/>
      <c r="D6" s="13"/>
      <c r="E6" s="13"/>
      <c r="F6" s="13"/>
      <c r="G6" s="13"/>
      <c r="H6" s="13"/>
      <c r="I6" s="13"/>
      <c r="J6" s="4"/>
      <c r="K6" s="4"/>
      <c r="L6" s="4"/>
      <c r="M6" s="4"/>
    </row>
    <row r="7" spans="1:18">
      <c r="B7" s="5" t="s">
        <v>0</v>
      </c>
      <c r="C7" s="5"/>
      <c r="D7" s="5"/>
      <c r="E7" s="5"/>
      <c r="F7" s="5"/>
      <c r="G7" s="5" t="s">
        <v>32</v>
      </c>
      <c r="H7" s="5">
        <v>1.0275000000000001</v>
      </c>
      <c r="I7" s="13"/>
      <c r="J7" s="30"/>
      <c r="K7" s="30"/>
      <c r="L7" s="4"/>
      <c r="M7" s="4"/>
    </row>
    <row r="8" spans="1:18">
      <c r="B8" s="4"/>
      <c r="C8" s="4"/>
      <c r="D8" s="4"/>
      <c r="E8" s="4"/>
      <c r="F8" s="4"/>
      <c r="G8" s="4"/>
      <c r="H8" s="4"/>
      <c r="I8" s="4"/>
      <c r="J8" s="30"/>
      <c r="K8" s="30"/>
      <c r="L8" s="4"/>
      <c r="M8" s="4"/>
    </row>
    <row r="9" spans="1:18" ht="65.25" customHeight="1">
      <c r="B9" s="79" t="s">
        <v>156</v>
      </c>
      <c r="C9" s="80"/>
      <c r="D9" s="80"/>
      <c r="E9" s="80"/>
      <c r="F9" s="80"/>
      <c r="G9" s="6" t="s">
        <v>155</v>
      </c>
      <c r="H9" s="6"/>
      <c r="I9" s="6"/>
      <c r="J9" s="6"/>
      <c r="K9" s="6"/>
      <c r="L9" s="6"/>
      <c r="M9" s="34"/>
      <c r="N9" s="1"/>
      <c r="O9" s="1"/>
      <c r="P9" s="1"/>
      <c r="Q9" s="1"/>
      <c r="R9" s="1"/>
    </row>
    <row r="10" spans="1:18" ht="13.5" customHeight="1">
      <c r="B10" s="42"/>
      <c r="C10" s="43"/>
      <c r="D10" s="43"/>
      <c r="E10" s="43"/>
      <c r="F10" s="43"/>
      <c r="G10" s="34"/>
      <c r="H10" s="34"/>
      <c r="I10" s="34"/>
      <c r="J10" s="34"/>
      <c r="K10" s="34"/>
      <c r="L10" s="34"/>
      <c r="M10" s="34"/>
      <c r="N10" s="1"/>
      <c r="O10" s="1"/>
      <c r="P10" s="1"/>
      <c r="Q10" s="1"/>
      <c r="R10" s="1"/>
    </row>
    <row r="11" spans="1:18" ht="19.5" customHeight="1">
      <c r="B11" s="5" t="s">
        <v>29</v>
      </c>
      <c r="C11" s="5"/>
      <c r="D11" s="5"/>
      <c r="E11" s="5"/>
      <c r="F11" s="5"/>
      <c r="G11" s="5" t="s">
        <v>33</v>
      </c>
      <c r="H11" s="5">
        <f>L13*M13+L14*M14+L15*M15+L16*M16+L17*M17+L19*M19+L18*M18+L20*M20</f>
        <v>0.96840000000000015</v>
      </c>
      <c r="I11" s="34"/>
      <c r="J11" s="34"/>
      <c r="K11" s="34"/>
      <c r="L11" s="34"/>
      <c r="M11" s="34"/>
      <c r="N11" s="1"/>
      <c r="O11" s="1"/>
      <c r="P11" s="1"/>
      <c r="Q11" s="1"/>
      <c r="R11" s="1"/>
    </row>
    <row r="12" spans="1:18" ht="16.5" customHeight="1">
      <c r="B12" s="42"/>
      <c r="C12" s="43"/>
      <c r="D12" s="43"/>
      <c r="E12" s="43"/>
      <c r="F12" s="43"/>
      <c r="G12" s="34"/>
      <c r="H12" s="34"/>
      <c r="I12" s="34"/>
      <c r="J12" s="34"/>
      <c r="K12" s="34"/>
      <c r="L12" s="4" t="s">
        <v>30</v>
      </c>
      <c r="M12" s="4" t="s">
        <v>31</v>
      </c>
      <c r="N12" s="1"/>
      <c r="O12" s="1"/>
      <c r="P12" s="1"/>
      <c r="Q12" s="1"/>
      <c r="R12" s="1"/>
    </row>
    <row r="13" spans="1:18" ht="33.75" customHeight="1">
      <c r="A13">
        <v>1</v>
      </c>
      <c r="B13" s="79" t="s">
        <v>94</v>
      </c>
      <c r="C13" s="80"/>
      <c r="D13" s="80"/>
      <c r="E13" s="80"/>
      <c r="F13" s="80"/>
      <c r="G13" s="6" t="s">
        <v>134</v>
      </c>
      <c r="H13" s="6"/>
      <c r="I13" s="6"/>
      <c r="J13" s="6"/>
      <c r="K13" s="6"/>
      <c r="L13" s="6">
        <v>1</v>
      </c>
      <c r="M13" s="6">
        <v>0.25</v>
      </c>
      <c r="N13" s="1"/>
      <c r="O13" s="1"/>
      <c r="P13" s="1"/>
      <c r="Q13" s="1"/>
      <c r="R13" s="1"/>
    </row>
    <row r="14" spans="1:18" ht="25.5" customHeight="1">
      <c r="A14">
        <v>2</v>
      </c>
      <c r="B14" s="79" t="s">
        <v>95</v>
      </c>
      <c r="C14" s="80"/>
      <c r="D14" s="80"/>
      <c r="E14" s="80"/>
      <c r="F14" s="80"/>
      <c r="G14" s="6" t="s">
        <v>138</v>
      </c>
      <c r="H14" s="6"/>
      <c r="I14" s="6"/>
      <c r="J14" s="6"/>
      <c r="K14" s="6"/>
      <c r="L14" s="6">
        <v>0.89</v>
      </c>
      <c r="M14" s="6">
        <v>0.21</v>
      </c>
      <c r="N14" s="1"/>
      <c r="O14" s="1"/>
      <c r="P14" s="1"/>
      <c r="Q14" s="1"/>
      <c r="R14" s="1"/>
    </row>
    <row r="15" spans="1:18" ht="30" customHeight="1">
      <c r="A15">
        <v>3</v>
      </c>
      <c r="B15" s="79" t="s">
        <v>96</v>
      </c>
      <c r="C15" s="80"/>
      <c r="D15" s="80"/>
      <c r="E15" s="80"/>
      <c r="F15" s="80"/>
      <c r="G15" s="6" t="s">
        <v>135</v>
      </c>
      <c r="H15" s="6"/>
      <c r="I15" s="6"/>
      <c r="J15" s="6"/>
      <c r="K15" s="6"/>
      <c r="L15" s="6">
        <v>1</v>
      </c>
      <c r="M15" s="6">
        <v>0.25</v>
      </c>
      <c r="N15" s="1"/>
      <c r="O15" s="1"/>
      <c r="P15" s="1"/>
      <c r="Q15" s="1"/>
      <c r="R15" s="1"/>
    </row>
    <row r="16" spans="1:18" ht="30.75" customHeight="1">
      <c r="A16">
        <v>4</v>
      </c>
      <c r="B16" s="79" t="s">
        <v>97</v>
      </c>
      <c r="C16" s="80"/>
      <c r="D16" s="80"/>
      <c r="E16" s="80"/>
      <c r="F16" s="80"/>
      <c r="G16" s="6" t="s">
        <v>153</v>
      </c>
      <c r="H16" s="6"/>
      <c r="I16" s="6"/>
      <c r="J16" s="6"/>
      <c r="K16" s="6"/>
      <c r="L16" s="6">
        <v>0.5</v>
      </c>
      <c r="M16" s="6">
        <v>0.1</v>
      </c>
      <c r="N16" s="1"/>
      <c r="O16" s="1"/>
      <c r="P16" s="1"/>
      <c r="Q16" s="1"/>
      <c r="R16" s="1"/>
    </row>
    <row r="17" spans="1:18" ht="27.75" customHeight="1">
      <c r="A17">
        <v>5</v>
      </c>
      <c r="B17" s="79" t="s">
        <v>98</v>
      </c>
      <c r="C17" s="80"/>
      <c r="D17" s="80"/>
      <c r="E17" s="80"/>
      <c r="F17" s="80"/>
      <c r="G17" s="6" t="s">
        <v>136</v>
      </c>
      <c r="H17" s="6"/>
      <c r="I17" s="6"/>
      <c r="J17" s="6"/>
      <c r="K17" s="6"/>
      <c r="L17" s="6">
        <v>1.33</v>
      </c>
      <c r="M17" s="6">
        <v>0.05</v>
      </c>
      <c r="N17" s="1"/>
      <c r="O17" s="1"/>
      <c r="P17" s="1"/>
      <c r="Q17" s="1"/>
      <c r="R17" s="1"/>
    </row>
    <row r="18" spans="1:18" ht="27.75" customHeight="1">
      <c r="A18">
        <v>6</v>
      </c>
      <c r="B18" s="79" t="s">
        <v>99</v>
      </c>
      <c r="C18" s="80"/>
      <c r="D18" s="80"/>
      <c r="E18" s="80"/>
      <c r="F18" s="80"/>
      <c r="G18" s="6" t="s">
        <v>154</v>
      </c>
      <c r="H18" s="6"/>
      <c r="I18" s="6"/>
      <c r="J18" s="6"/>
      <c r="K18" s="6"/>
      <c r="L18" s="6">
        <v>1.5</v>
      </c>
      <c r="M18" s="6">
        <v>0.05</v>
      </c>
      <c r="N18" s="1"/>
      <c r="O18" s="1"/>
      <c r="P18" s="1"/>
      <c r="Q18" s="1"/>
      <c r="R18" s="1"/>
    </row>
    <row r="19" spans="1:18" ht="33" customHeight="1">
      <c r="A19">
        <v>7</v>
      </c>
      <c r="B19" s="79" t="s">
        <v>100</v>
      </c>
      <c r="C19" s="80"/>
      <c r="D19" s="80"/>
      <c r="E19" s="80"/>
      <c r="F19" s="80"/>
      <c r="G19" s="6" t="s">
        <v>18</v>
      </c>
      <c r="H19" s="6"/>
      <c r="I19" s="6"/>
      <c r="J19" s="6"/>
      <c r="K19" s="6"/>
      <c r="L19" s="6">
        <v>1</v>
      </c>
      <c r="M19" s="6">
        <v>0.05</v>
      </c>
      <c r="N19" s="1"/>
      <c r="O19" s="1"/>
      <c r="P19" s="1"/>
      <c r="Q19" s="1"/>
      <c r="R19" s="1"/>
    </row>
    <row r="20" spans="1:18" ht="47.25" customHeight="1">
      <c r="A20">
        <v>8</v>
      </c>
      <c r="B20" s="79" t="s">
        <v>132</v>
      </c>
      <c r="C20" s="80"/>
      <c r="D20" s="80"/>
      <c r="E20" s="80"/>
      <c r="F20" s="80"/>
      <c r="G20" s="6" t="s">
        <v>137</v>
      </c>
      <c r="H20" s="6"/>
      <c r="I20" s="6"/>
      <c r="J20" s="6"/>
      <c r="K20" s="6"/>
      <c r="L20" s="6">
        <v>1</v>
      </c>
      <c r="M20" s="6">
        <v>0.04</v>
      </c>
      <c r="N20" s="1"/>
      <c r="O20" s="1"/>
      <c r="P20" s="1"/>
      <c r="Q20" s="1"/>
      <c r="R20" s="1"/>
    </row>
    <row r="21" spans="1:18" ht="11.25" customHeight="1"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</row>
    <row r="22" spans="1:18">
      <c r="B22" s="5" t="s">
        <v>35</v>
      </c>
      <c r="C22" s="5"/>
      <c r="D22" s="5"/>
      <c r="E22" s="5"/>
      <c r="F22" s="5"/>
      <c r="G22" s="5" t="s">
        <v>34</v>
      </c>
      <c r="H22" s="16">
        <f>(H25+H26+H27+H24+H28)/5/100</f>
        <v>0.90666666666666673</v>
      </c>
      <c r="I22" s="31"/>
      <c r="J22" s="31"/>
      <c r="K22" s="31"/>
      <c r="L22" s="31"/>
      <c r="M22" s="30"/>
    </row>
    <row r="23" spans="1:18" ht="44.25" customHeight="1">
      <c r="B23" s="69" t="s">
        <v>39</v>
      </c>
      <c r="C23" s="69"/>
      <c r="D23" s="69"/>
      <c r="E23" s="11" t="s">
        <v>36</v>
      </c>
      <c r="F23" s="11" t="s">
        <v>37</v>
      </c>
      <c r="G23" s="32"/>
      <c r="H23" s="32"/>
      <c r="I23" s="32"/>
      <c r="J23" s="32"/>
      <c r="K23" s="32"/>
      <c r="L23" s="32"/>
      <c r="M23" s="30"/>
    </row>
    <row r="24" spans="1:18" ht="45" customHeight="1">
      <c r="A24">
        <v>1</v>
      </c>
      <c r="B24" s="76" t="s">
        <v>102</v>
      </c>
      <c r="C24" s="76"/>
      <c r="D24" s="76"/>
      <c r="E24" s="4">
        <v>15</v>
      </c>
      <c r="F24" s="4">
        <v>13</v>
      </c>
      <c r="G24" s="4">
        <v>100</v>
      </c>
      <c r="H24" s="7">
        <f>G24/E24*F24</f>
        <v>86.666666666666671</v>
      </c>
      <c r="I24" s="45"/>
      <c r="J24" s="45"/>
      <c r="K24" s="45"/>
      <c r="L24" s="45"/>
      <c r="M24" s="45"/>
    </row>
    <row r="25" spans="1:18" ht="30" customHeight="1">
      <c r="A25">
        <v>2</v>
      </c>
      <c r="B25" s="76" t="s">
        <v>101</v>
      </c>
      <c r="C25" s="76"/>
      <c r="D25" s="76"/>
      <c r="E25" s="4">
        <v>4</v>
      </c>
      <c r="F25" s="4">
        <v>4</v>
      </c>
      <c r="G25" s="4">
        <v>100</v>
      </c>
      <c r="H25" s="7">
        <f t="shared" ref="H25:H27" si="0">G25/E25*F25</f>
        <v>100</v>
      </c>
      <c r="I25" s="30"/>
      <c r="J25" s="30"/>
      <c r="K25" s="30"/>
      <c r="L25" s="30"/>
      <c r="M25" s="30"/>
    </row>
    <row r="26" spans="1:18" ht="42" customHeight="1">
      <c r="A26">
        <v>3</v>
      </c>
      <c r="B26" s="76" t="s">
        <v>103</v>
      </c>
      <c r="C26" s="76"/>
      <c r="D26" s="76"/>
      <c r="E26" s="4">
        <v>2</v>
      </c>
      <c r="F26" s="4">
        <v>2</v>
      </c>
      <c r="G26" s="4">
        <v>100</v>
      </c>
      <c r="H26" s="7">
        <f t="shared" si="0"/>
        <v>100</v>
      </c>
      <c r="I26" s="30"/>
      <c r="J26" s="30"/>
      <c r="K26" s="30"/>
      <c r="L26" s="30"/>
      <c r="M26" s="30"/>
    </row>
    <row r="27" spans="1:18" ht="35.25" customHeight="1">
      <c r="A27">
        <v>4</v>
      </c>
      <c r="B27" s="76" t="s">
        <v>15</v>
      </c>
      <c r="C27" s="76"/>
      <c r="D27" s="76"/>
      <c r="E27" s="4">
        <v>3</v>
      </c>
      <c r="F27" s="4">
        <v>2</v>
      </c>
      <c r="G27" s="4">
        <v>100</v>
      </c>
      <c r="H27" s="7">
        <f t="shared" si="0"/>
        <v>66.666666666666671</v>
      </c>
      <c r="I27" s="30"/>
      <c r="J27" s="30"/>
      <c r="K27" s="30"/>
      <c r="L27" s="30"/>
      <c r="M27" s="30"/>
    </row>
    <row r="28" spans="1:18" ht="66" customHeight="1">
      <c r="A28">
        <v>5</v>
      </c>
      <c r="B28" s="76" t="s">
        <v>133</v>
      </c>
      <c r="C28" s="76"/>
      <c r="D28" s="76"/>
      <c r="E28" s="4">
        <v>2</v>
      </c>
      <c r="F28" s="4">
        <v>2</v>
      </c>
      <c r="G28" s="4">
        <v>100</v>
      </c>
      <c r="H28" s="7">
        <f t="shared" ref="H28" si="1">G28/E28*F28</f>
        <v>100</v>
      </c>
      <c r="I28" s="30"/>
      <c r="J28" s="30"/>
      <c r="K28" s="30"/>
      <c r="L28" s="30"/>
      <c r="M28" s="30"/>
    </row>
    <row r="29" spans="1:18" ht="14.25" customHeight="1">
      <c r="B29" s="45"/>
      <c r="C29" s="45"/>
      <c r="D29" s="45"/>
      <c r="E29" s="30"/>
      <c r="F29" s="30"/>
      <c r="G29" s="30"/>
      <c r="H29" s="30"/>
      <c r="I29" s="30"/>
      <c r="J29" s="30"/>
      <c r="K29" s="30"/>
      <c r="L29" s="30"/>
      <c r="M29" s="30"/>
    </row>
    <row r="30" spans="1:18">
      <c r="B30" s="5" t="s">
        <v>157</v>
      </c>
      <c r="C30" s="31"/>
      <c r="D30" s="31"/>
      <c r="E30" s="31"/>
      <c r="F30" s="31"/>
      <c r="G30" s="31"/>
      <c r="H30" s="31"/>
      <c r="I30" s="30"/>
      <c r="J30" s="30"/>
      <c r="K30" s="30"/>
      <c r="L30" s="30"/>
      <c r="M30" s="30"/>
    </row>
    <row r="31" spans="1:18" ht="21.75" customHeight="1">
      <c r="B31" s="77" t="s">
        <v>193</v>
      </c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</row>
    <row r="32" spans="1:18" ht="221.25" customHeight="1"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</row>
    <row r="33" spans="2:13" ht="12" customHeight="1"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</row>
    <row r="34" spans="2:13">
      <c r="B34" s="4" t="s">
        <v>3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spans="2:13">
      <c r="B35" s="4" t="s">
        <v>26</v>
      </c>
      <c r="C35" s="4"/>
      <c r="D35" s="4"/>
      <c r="E35" s="4"/>
      <c r="F35" s="4"/>
      <c r="G35" s="4"/>
      <c r="H35" s="4"/>
      <c r="I35" s="4" t="s">
        <v>4</v>
      </c>
      <c r="J35" s="4"/>
      <c r="K35" s="4"/>
      <c r="L35" s="4"/>
      <c r="M35" s="4"/>
    </row>
  </sheetData>
  <mergeCells count="17">
    <mergeCell ref="B20:F20"/>
    <mergeCell ref="B28:D28"/>
    <mergeCell ref="B26:D26"/>
    <mergeCell ref="B27:D27"/>
    <mergeCell ref="B31:M32"/>
    <mergeCell ref="B1:K2"/>
    <mergeCell ref="B24:D24"/>
    <mergeCell ref="B25:D25"/>
    <mergeCell ref="B23:D23"/>
    <mergeCell ref="B18:F18"/>
    <mergeCell ref="B9:F9"/>
    <mergeCell ref="B13:F13"/>
    <mergeCell ref="B14:F14"/>
    <mergeCell ref="B15:F15"/>
    <mergeCell ref="B16:F16"/>
    <mergeCell ref="B17:F17"/>
    <mergeCell ref="B19:F19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1:R25"/>
  <sheetViews>
    <sheetView workbookViewId="0">
      <selection activeCell="B22" sqref="B22:L22"/>
    </sheetView>
  </sheetViews>
  <sheetFormatPr defaultRowHeight="15"/>
  <cols>
    <col min="1" max="1" width="2.28515625" customWidth="1"/>
    <col min="2" max="2" width="13.7109375" customWidth="1"/>
    <col min="3" max="3" width="12.5703125" customWidth="1"/>
    <col min="4" max="4" width="18.5703125" customWidth="1"/>
    <col min="8" max="8" width="10" bestFit="1" customWidth="1"/>
  </cols>
  <sheetData>
    <row r="1" spans="1:18">
      <c r="B1" s="63" t="s">
        <v>158</v>
      </c>
      <c r="C1" s="63"/>
      <c r="D1" s="63"/>
      <c r="E1" s="63"/>
      <c r="F1" s="63"/>
      <c r="G1" s="63"/>
      <c r="H1" s="63"/>
      <c r="I1" s="63"/>
      <c r="J1" s="63"/>
      <c r="K1" s="63"/>
      <c r="L1" s="4"/>
      <c r="M1" s="4"/>
    </row>
    <row r="2" spans="1:18">
      <c r="B2" s="63"/>
      <c r="C2" s="63"/>
      <c r="D2" s="63"/>
      <c r="E2" s="63"/>
      <c r="F2" s="63"/>
      <c r="G2" s="63"/>
      <c r="H2" s="63"/>
      <c r="I2" s="63"/>
      <c r="J2" s="63"/>
      <c r="K2" s="63"/>
      <c r="L2" s="4"/>
      <c r="M2" s="4"/>
    </row>
    <row r="3" spans="1:18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8">
      <c r="B4" s="4"/>
      <c r="C4" s="4"/>
      <c r="D4" s="4"/>
      <c r="E4" s="4"/>
      <c r="F4" s="4"/>
      <c r="G4" s="4"/>
      <c r="H4" s="4"/>
      <c r="I4" s="4" t="s">
        <v>32</v>
      </c>
      <c r="J4" s="4" t="s">
        <v>33</v>
      </c>
      <c r="K4" s="4" t="s">
        <v>34</v>
      </c>
      <c r="L4" s="4"/>
      <c r="M4" s="4"/>
    </row>
    <row r="5" spans="1:18" ht="15.75">
      <c r="B5" s="15" t="s">
        <v>38</v>
      </c>
      <c r="C5" s="5"/>
      <c r="D5" s="5"/>
      <c r="E5" s="5"/>
      <c r="F5" s="5"/>
      <c r="G5" s="5"/>
      <c r="H5" s="49">
        <f>H7*I5+H11*J5+H17*K5</f>
        <v>0.995</v>
      </c>
      <c r="I5" s="5">
        <v>0.5</v>
      </c>
      <c r="J5" s="4">
        <v>0.4</v>
      </c>
      <c r="K5" s="4">
        <v>0.1</v>
      </c>
      <c r="L5" s="30"/>
      <c r="M5" s="4"/>
    </row>
    <row r="6" spans="1:18"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4"/>
    </row>
    <row r="7" spans="1:18">
      <c r="B7" s="5" t="s">
        <v>0</v>
      </c>
      <c r="C7" s="5"/>
      <c r="D7" s="5"/>
      <c r="E7" s="5"/>
      <c r="F7" s="5" t="s">
        <v>32</v>
      </c>
      <c r="G7" s="5"/>
      <c r="H7" s="5">
        <v>1</v>
      </c>
      <c r="I7" s="4"/>
      <c r="J7" s="30"/>
      <c r="K7" s="30"/>
      <c r="L7" s="30"/>
      <c r="M7" s="4"/>
    </row>
    <row r="8" spans="1:18" ht="15.75" thickBot="1">
      <c r="B8" s="4"/>
      <c r="C8" s="4"/>
      <c r="D8" s="4"/>
      <c r="E8" s="4"/>
      <c r="F8" s="4"/>
      <c r="G8" s="4"/>
      <c r="H8" s="4"/>
      <c r="I8" s="4"/>
      <c r="J8" s="30"/>
      <c r="K8" s="30"/>
      <c r="L8" s="30"/>
      <c r="M8" s="4"/>
    </row>
    <row r="9" spans="1:18" ht="31.5" customHeight="1">
      <c r="B9" s="66" t="s">
        <v>19</v>
      </c>
      <c r="C9" s="67"/>
      <c r="D9" s="67"/>
      <c r="E9" s="6" t="s">
        <v>160</v>
      </c>
      <c r="F9" s="6"/>
      <c r="G9" s="6"/>
      <c r="H9" s="6"/>
      <c r="I9" s="6"/>
      <c r="J9" s="6"/>
      <c r="K9" s="34"/>
      <c r="L9" s="34"/>
      <c r="M9" s="6"/>
      <c r="N9" s="1"/>
      <c r="O9" s="1"/>
      <c r="P9" s="1"/>
      <c r="Q9" s="1"/>
      <c r="R9" s="1"/>
    </row>
    <row r="10" spans="1:18">
      <c r="B10" s="4"/>
      <c r="C10" s="4"/>
      <c r="D10" s="4"/>
      <c r="E10" s="4"/>
      <c r="F10" s="4"/>
      <c r="G10" s="4"/>
      <c r="H10" s="4"/>
      <c r="I10" s="4"/>
      <c r="J10" s="4"/>
      <c r="K10" s="30"/>
      <c r="L10" s="30"/>
      <c r="M10" s="4"/>
    </row>
    <row r="11" spans="1:18">
      <c r="B11" s="5" t="s">
        <v>29</v>
      </c>
      <c r="C11" s="5"/>
      <c r="D11" s="5"/>
      <c r="E11" s="5"/>
      <c r="F11" s="5"/>
      <c r="G11" s="5" t="s">
        <v>33</v>
      </c>
      <c r="H11" s="5">
        <f>J13*K13+J14*K14</f>
        <v>1</v>
      </c>
      <c r="I11" s="4"/>
      <c r="J11" s="4"/>
      <c r="K11" s="30"/>
      <c r="L11" s="30"/>
      <c r="M11" s="4"/>
    </row>
    <row r="12" spans="1:18" ht="15.75" thickBot="1">
      <c r="B12" s="4"/>
      <c r="C12" s="4"/>
      <c r="D12" s="4"/>
      <c r="E12" s="4"/>
      <c r="F12" s="4"/>
      <c r="G12" s="4"/>
      <c r="H12" s="4"/>
      <c r="I12" s="4"/>
      <c r="J12" s="4" t="s">
        <v>30</v>
      </c>
      <c r="K12" s="4" t="s">
        <v>31</v>
      </c>
      <c r="L12" s="30"/>
      <c r="M12" s="4"/>
    </row>
    <row r="13" spans="1:18" ht="44.25" customHeight="1" thickBot="1">
      <c r="A13">
        <v>1</v>
      </c>
      <c r="B13" s="66" t="s">
        <v>47</v>
      </c>
      <c r="C13" s="67"/>
      <c r="D13" s="67"/>
      <c r="E13" s="6" t="s">
        <v>48</v>
      </c>
      <c r="F13" s="6"/>
      <c r="G13" s="6"/>
      <c r="H13" s="6"/>
      <c r="I13" s="6"/>
      <c r="J13" s="6">
        <v>1</v>
      </c>
      <c r="K13" s="6">
        <v>0.6</v>
      </c>
      <c r="L13" s="30"/>
      <c r="M13" s="4"/>
    </row>
    <row r="14" spans="1:18" ht="39" customHeight="1">
      <c r="A14">
        <v>2</v>
      </c>
      <c r="B14" s="66" t="s">
        <v>159</v>
      </c>
      <c r="C14" s="67"/>
      <c r="D14" s="67"/>
      <c r="E14" s="6" t="s">
        <v>48</v>
      </c>
      <c r="F14" s="6"/>
      <c r="G14" s="6"/>
      <c r="H14" s="6"/>
      <c r="I14" s="6"/>
      <c r="J14" s="6">
        <v>1</v>
      </c>
      <c r="K14" s="6">
        <v>0.4</v>
      </c>
      <c r="L14" s="30"/>
      <c r="M14" s="4"/>
    </row>
    <row r="15" spans="1:18" ht="19.5" customHeight="1">
      <c r="B15" s="48"/>
      <c r="C15" s="48"/>
      <c r="D15" s="48"/>
      <c r="E15" s="34"/>
      <c r="F15" s="34"/>
      <c r="G15" s="34"/>
      <c r="H15" s="34"/>
      <c r="I15" s="34"/>
      <c r="J15" s="34"/>
      <c r="K15" s="34"/>
      <c r="L15" s="30"/>
      <c r="M15" s="4"/>
    </row>
    <row r="16" spans="1:18" ht="9" customHeight="1"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4"/>
    </row>
    <row r="17" spans="1:13" ht="22.5" customHeight="1">
      <c r="B17" s="5" t="s">
        <v>35</v>
      </c>
      <c r="C17" s="5"/>
      <c r="D17" s="5"/>
      <c r="E17" s="5"/>
      <c r="F17" s="5"/>
      <c r="G17" s="5" t="s">
        <v>34</v>
      </c>
      <c r="H17" s="16">
        <f>(H19*0.9+H21*0.1)/100</f>
        <v>0.95</v>
      </c>
      <c r="I17" s="31"/>
      <c r="J17" s="31"/>
      <c r="K17" s="31"/>
      <c r="L17" s="31"/>
      <c r="M17" s="4"/>
    </row>
    <row r="18" spans="1:13" ht="53.25" customHeight="1">
      <c r="B18" s="69" t="s">
        <v>39</v>
      </c>
      <c r="C18" s="69"/>
      <c r="D18" s="69"/>
      <c r="E18" s="11" t="s">
        <v>36</v>
      </c>
      <c r="F18" s="11" t="s">
        <v>37</v>
      </c>
      <c r="G18" s="13"/>
      <c r="H18" s="13"/>
      <c r="I18" s="32"/>
      <c r="J18" s="30"/>
      <c r="K18" s="30"/>
      <c r="L18" s="30"/>
      <c r="M18" s="4"/>
    </row>
    <row r="19" spans="1:13" ht="33.75" customHeight="1">
      <c r="A19">
        <v>1</v>
      </c>
      <c r="B19" s="76" t="s">
        <v>161</v>
      </c>
      <c r="C19" s="76"/>
      <c r="D19" s="76"/>
      <c r="E19" s="4">
        <v>18</v>
      </c>
      <c r="F19" s="4">
        <v>17</v>
      </c>
      <c r="G19" s="4">
        <v>100</v>
      </c>
      <c r="H19" s="7">
        <f>G19/E19*F19</f>
        <v>94.444444444444443</v>
      </c>
      <c r="I19" s="30"/>
      <c r="J19" s="30"/>
      <c r="K19" s="30"/>
      <c r="L19" s="30"/>
      <c r="M19" s="4"/>
    </row>
    <row r="20" spans="1:13" ht="33.75" customHeight="1">
      <c r="A20">
        <v>2</v>
      </c>
      <c r="B20" s="76" t="s">
        <v>161</v>
      </c>
      <c r="C20" s="76"/>
      <c r="D20" s="76"/>
      <c r="E20" s="4">
        <v>1</v>
      </c>
      <c r="F20" s="4">
        <v>1</v>
      </c>
      <c r="G20" s="4">
        <v>100</v>
      </c>
      <c r="H20" s="7">
        <f>G20/E20*F20</f>
        <v>100</v>
      </c>
      <c r="I20" s="30"/>
      <c r="J20" s="30"/>
      <c r="K20" s="30"/>
      <c r="L20" s="30"/>
      <c r="M20" s="4"/>
    </row>
    <row r="21" spans="1:13" ht="48.75" customHeight="1">
      <c r="A21">
        <v>3</v>
      </c>
      <c r="B21" s="76" t="s">
        <v>162</v>
      </c>
      <c r="C21" s="76"/>
      <c r="D21" s="76"/>
      <c r="E21" s="4">
        <v>1</v>
      </c>
      <c r="F21" s="4">
        <v>1</v>
      </c>
      <c r="G21" s="4">
        <v>100</v>
      </c>
      <c r="H21" s="7">
        <f t="shared" ref="H21" si="0">G21/E21*F21</f>
        <v>100</v>
      </c>
      <c r="I21" s="30"/>
      <c r="J21" s="30"/>
      <c r="K21" s="30"/>
      <c r="L21" s="30"/>
      <c r="M21" s="4"/>
    </row>
    <row r="22" spans="1:13" ht="95.25" customHeight="1">
      <c r="B22" s="75" t="s">
        <v>191</v>
      </c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4"/>
    </row>
    <row r="23" spans="1:13" ht="9.75" customHeight="1"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</row>
    <row r="24" spans="1:13">
      <c r="B24" s="4" t="s">
        <v>3</v>
      </c>
      <c r="C24" s="4"/>
      <c r="D24" s="4"/>
      <c r="E24" s="4"/>
      <c r="F24" s="4"/>
      <c r="G24" s="4"/>
      <c r="H24" s="4"/>
      <c r="I24" s="4"/>
      <c r="J24" s="4"/>
      <c r="K24" s="4"/>
      <c r="L24" s="4"/>
    </row>
    <row r="25" spans="1:13">
      <c r="B25" s="4" t="s">
        <v>26</v>
      </c>
      <c r="C25" s="4"/>
      <c r="D25" s="4"/>
      <c r="E25" s="4"/>
      <c r="F25" s="4"/>
      <c r="G25" s="4"/>
      <c r="H25" s="4"/>
      <c r="I25" s="4" t="s">
        <v>4</v>
      </c>
      <c r="J25" s="4"/>
      <c r="K25" s="4"/>
      <c r="L25" s="4"/>
    </row>
  </sheetData>
  <mergeCells count="9">
    <mergeCell ref="B22:L22"/>
    <mergeCell ref="B1:K2"/>
    <mergeCell ref="B9:D9"/>
    <mergeCell ref="B19:D19"/>
    <mergeCell ref="B21:D21"/>
    <mergeCell ref="B13:D13"/>
    <mergeCell ref="B18:D18"/>
    <mergeCell ref="B14:D14"/>
    <mergeCell ref="B20:D20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R28"/>
  <sheetViews>
    <sheetView workbookViewId="0">
      <selection activeCell="M23" sqref="M23"/>
    </sheetView>
  </sheetViews>
  <sheetFormatPr defaultRowHeight="15"/>
  <cols>
    <col min="1" max="1" width="2.28515625" customWidth="1"/>
    <col min="2" max="2" width="13.7109375" customWidth="1"/>
    <col min="3" max="3" width="12.5703125" customWidth="1"/>
    <col min="4" max="4" width="18.5703125" customWidth="1"/>
    <col min="8" max="8" width="10" customWidth="1"/>
  </cols>
  <sheetData>
    <row r="1" spans="1:18">
      <c r="B1" s="63" t="s">
        <v>151</v>
      </c>
      <c r="C1" s="63"/>
      <c r="D1" s="63"/>
      <c r="E1" s="63"/>
      <c r="F1" s="63"/>
      <c r="G1" s="63"/>
      <c r="H1" s="63"/>
      <c r="I1" s="63"/>
      <c r="J1" s="63"/>
      <c r="K1" s="63"/>
      <c r="L1" s="4"/>
      <c r="M1" s="4"/>
    </row>
    <row r="2" spans="1:18">
      <c r="B2" s="63"/>
      <c r="C2" s="63"/>
      <c r="D2" s="63"/>
      <c r="E2" s="63"/>
      <c r="F2" s="63"/>
      <c r="G2" s="63"/>
      <c r="H2" s="63"/>
      <c r="I2" s="63"/>
      <c r="J2" s="63"/>
      <c r="K2" s="63"/>
      <c r="L2" s="4"/>
      <c r="M2" s="4"/>
    </row>
    <row r="3" spans="1:18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8">
      <c r="B4" s="4"/>
      <c r="C4" s="4"/>
      <c r="D4" s="4"/>
      <c r="E4" s="4"/>
      <c r="F4" s="4"/>
      <c r="G4" s="4"/>
      <c r="H4" s="4"/>
      <c r="I4" s="4" t="s">
        <v>32</v>
      </c>
      <c r="J4" s="4" t="s">
        <v>33</v>
      </c>
      <c r="K4" s="4" t="s">
        <v>34</v>
      </c>
      <c r="L4" s="4"/>
      <c r="M4" s="4"/>
    </row>
    <row r="5" spans="1:18" ht="15.75">
      <c r="B5" s="15" t="s">
        <v>38</v>
      </c>
      <c r="C5" s="15"/>
      <c r="D5" s="15"/>
      <c r="E5" s="15"/>
      <c r="F5" s="15"/>
      <c r="G5" s="15"/>
      <c r="H5" s="18">
        <f>I5*H7+J5*H11+K5*H16</f>
        <v>0.99838709677419357</v>
      </c>
      <c r="I5" s="5">
        <v>0.5</v>
      </c>
      <c r="J5" s="4">
        <v>0.4</v>
      </c>
      <c r="K5" s="4">
        <v>0.1</v>
      </c>
      <c r="L5" s="4"/>
      <c r="M5" s="4"/>
    </row>
    <row r="6" spans="1:18">
      <c r="B6" s="13"/>
      <c r="C6" s="13"/>
      <c r="D6" s="13"/>
      <c r="E6" s="13"/>
      <c r="F6" s="13"/>
      <c r="G6" s="13"/>
      <c r="H6" s="13"/>
      <c r="I6" s="13"/>
      <c r="J6" s="4"/>
      <c r="K6" s="4"/>
      <c r="L6" s="4"/>
      <c r="M6" s="4"/>
    </row>
    <row r="7" spans="1:18">
      <c r="B7" s="5" t="s">
        <v>0</v>
      </c>
      <c r="C7" s="5"/>
      <c r="D7" s="5"/>
      <c r="E7" s="5"/>
      <c r="F7" s="5"/>
      <c r="G7" s="5" t="s">
        <v>32</v>
      </c>
      <c r="H7" s="5">
        <v>1</v>
      </c>
      <c r="I7" s="13"/>
      <c r="J7" s="4"/>
      <c r="K7" s="4"/>
      <c r="L7" s="4"/>
      <c r="M7" s="4"/>
    </row>
    <row r="8" spans="1:18" ht="15.75" thickBot="1"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</row>
    <row r="9" spans="1:18" ht="89.25" customHeight="1">
      <c r="A9">
        <v>1</v>
      </c>
      <c r="B9" s="66" t="s">
        <v>55</v>
      </c>
      <c r="C9" s="67"/>
      <c r="D9" s="67"/>
      <c r="E9" s="6" t="s">
        <v>18</v>
      </c>
      <c r="F9" s="6"/>
      <c r="G9" s="6"/>
      <c r="H9" s="6"/>
      <c r="I9" s="6"/>
      <c r="J9" s="6"/>
      <c r="K9" s="6"/>
      <c r="L9" s="6"/>
      <c r="M9" s="6"/>
      <c r="N9" s="1"/>
      <c r="O9" s="1"/>
      <c r="P9" s="1"/>
      <c r="Q9" s="1"/>
      <c r="R9" s="1"/>
    </row>
    <row r="10" spans="1:18"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8">
      <c r="B11" s="5" t="s">
        <v>29</v>
      </c>
      <c r="C11" s="5"/>
      <c r="D11" s="5"/>
      <c r="E11" s="5"/>
      <c r="F11" s="5"/>
      <c r="G11" s="5" t="s">
        <v>33</v>
      </c>
      <c r="H11" s="5">
        <f>J13*K13+J14*K14</f>
        <v>1</v>
      </c>
      <c r="I11" s="4"/>
      <c r="J11" s="4"/>
      <c r="K11" s="4"/>
      <c r="L11" s="4"/>
      <c r="M11" s="4"/>
    </row>
    <row r="12" spans="1:18" ht="15.75" thickBot="1">
      <c r="B12" s="4"/>
      <c r="C12" s="4"/>
      <c r="D12" s="4"/>
      <c r="E12" s="4"/>
      <c r="F12" s="4"/>
      <c r="G12" s="4"/>
      <c r="H12" s="4"/>
      <c r="I12" s="4"/>
      <c r="J12" s="4" t="s">
        <v>30</v>
      </c>
      <c r="K12" s="4" t="s">
        <v>31</v>
      </c>
      <c r="L12" s="4"/>
      <c r="M12" s="4"/>
    </row>
    <row r="13" spans="1:18" ht="42" customHeight="1">
      <c r="B13" s="66" t="s">
        <v>56</v>
      </c>
      <c r="C13" s="67"/>
      <c r="D13" s="67"/>
      <c r="E13" s="6" t="s">
        <v>48</v>
      </c>
      <c r="F13" s="6"/>
      <c r="G13" s="6"/>
      <c r="H13" s="6"/>
      <c r="I13" s="6"/>
      <c r="J13" s="6">
        <v>1</v>
      </c>
      <c r="K13" s="6">
        <v>0.5</v>
      </c>
      <c r="L13" s="4"/>
      <c r="M13" s="4"/>
    </row>
    <row r="14" spans="1:18" ht="42" customHeight="1">
      <c r="B14" s="61" t="s">
        <v>57</v>
      </c>
      <c r="C14" s="68"/>
      <c r="D14" s="68"/>
      <c r="E14" s="6" t="s">
        <v>48</v>
      </c>
      <c r="F14" s="6"/>
      <c r="G14" s="6"/>
      <c r="H14" s="6"/>
      <c r="I14" s="6"/>
      <c r="J14" s="6">
        <v>1</v>
      </c>
      <c r="K14" s="6">
        <v>0.5</v>
      </c>
      <c r="L14" s="4"/>
      <c r="M14" s="4"/>
    </row>
    <row r="15" spans="1:18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</row>
    <row r="16" spans="1:18">
      <c r="B16" s="5" t="s">
        <v>35</v>
      </c>
      <c r="C16" s="5"/>
      <c r="D16" s="5"/>
      <c r="E16" s="5"/>
      <c r="F16" s="5"/>
      <c r="G16" s="5" t="s">
        <v>34</v>
      </c>
      <c r="H16" s="16">
        <f>(H19+H20)/2/100</f>
        <v>0.98387096774193539</v>
      </c>
      <c r="I16" s="4"/>
      <c r="J16" s="4"/>
      <c r="K16" s="4"/>
      <c r="L16" s="4"/>
      <c r="M16" s="4"/>
    </row>
    <row r="17" spans="1:13" ht="60">
      <c r="B17" s="69" t="s">
        <v>39</v>
      </c>
      <c r="C17" s="69"/>
      <c r="D17" s="69"/>
      <c r="E17" s="11" t="s">
        <v>36</v>
      </c>
      <c r="F17" s="11" t="s">
        <v>37</v>
      </c>
      <c r="G17" s="13"/>
      <c r="H17" s="13"/>
      <c r="I17" s="13"/>
      <c r="J17" s="13"/>
      <c r="K17" s="13"/>
      <c r="L17" s="13"/>
      <c r="M17" s="4"/>
    </row>
    <row r="18" spans="1:13"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</row>
    <row r="19" spans="1:13" ht="29.25" customHeight="1">
      <c r="A19">
        <v>1</v>
      </c>
      <c r="B19" s="76" t="s">
        <v>22</v>
      </c>
      <c r="C19" s="76"/>
      <c r="D19" s="76"/>
      <c r="E19" s="4">
        <v>31</v>
      </c>
      <c r="F19" s="4">
        <v>30</v>
      </c>
      <c r="G19" s="4">
        <v>100</v>
      </c>
      <c r="H19" s="7">
        <f>G19/E19*F19</f>
        <v>96.774193548387089</v>
      </c>
      <c r="I19" s="4"/>
      <c r="J19" s="4"/>
      <c r="K19" s="4"/>
      <c r="L19" s="4"/>
      <c r="M19" s="4"/>
    </row>
    <row r="20" spans="1:13" ht="51" customHeight="1">
      <c r="A20">
        <v>2</v>
      </c>
      <c r="B20" s="76" t="s">
        <v>23</v>
      </c>
      <c r="C20" s="76"/>
      <c r="D20" s="76"/>
      <c r="E20" s="4">
        <v>19</v>
      </c>
      <c r="F20" s="4">
        <v>19</v>
      </c>
      <c r="G20" s="4">
        <v>100</v>
      </c>
      <c r="H20" s="7">
        <f>G20/E20*F20</f>
        <v>100</v>
      </c>
      <c r="I20" s="4"/>
      <c r="J20" s="4"/>
      <c r="K20" s="4"/>
      <c r="L20" s="4"/>
      <c r="M20" s="4"/>
    </row>
    <row r="21" spans="1:13" ht="17.25" customHeight="1">
      <c r="B21" s="47"/>
      <c r="C21" s="47"/>
      <c r="D21" s="47"/>
      <c r="E21" s="30"/>
      <c r="F21" s="30"/>
      <c r="G21" s="30"/>
      <c r="H21" s="30"/>
      <c r="I21" s="30"/>
      <c r="J21" s="30"/>
      <c r="K21" s="30"/>
      <c r="L21" s="4"/>
      <c r="M21" s="4"/>
    </row>
    <row r="22" spans="1:13">
      <c r="B22" s="35"/>
      <c r="C22" s="35"/>
      <c r="D22" s="35"/>
      <c r="E22" s="35"/>
      <c r="F22" s="35"/>
      <c r="G22" s="35"/>
      <c r="H22" s="35"/>
      <c r="I22" s="35"/>
      <c r="J22" s="35"/>
      <c r="K22" s="37"/>
      <c r="L22" s="4"/>
      <c r="M22" s="4"/>
    </row>
    <row r="23" spans="1:13" ht="172.5" customHeight="1">
      <c r="B23" s="75" t="s">
        <v>192</v>
      </c>
      <c r="C23" s="81"/>
      <c r="D23" s="81"/>
      <c r="E23" s="81"/>
      <c r="F23" s="81"/>
      <c r="G23" s="81"/>
      <c r="H23" s="81"/>
      <c r="I23" s="81"/>
      <c r="J23" s="81"/>
      <c r="K23" s="81"/>
      <c r="L23" s="4"/>
      <c r="M23" s="4"/>
    </row>
    <row r="24" spans="1:13" ht="9.75" customHeight="1"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</row>
    <row r="25" spans="1:13" hidden="1"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</row>
    <row r="26" spans="1:13"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</row>
    <row r="27" spans="1:13">
      <c r="B27" s="4" t="s">
        <v>3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</row>
    <row r="28" spans="1:13">
      <c r="B28" s="4" t="s">
        <v>27</v>
      </c>
      <c r="C28" s="4"/>
      <c r="D28" s="4"/>
      <c r="E28" s="4"/>
      <c r="F28" s="4"/>
      <c r="G28" s="4"/>
      <c r="H28" s="4"/>
      <c r="I28" s="4" t="s">
        <v>4</v>
      </c>
      <c r="J28" s="4"/>
      <c r="K28" s="4"/>
      <c r="L28" s="4"/>
      <c r="M28" s="4"/>
    </row>
  </sheetData>
  <mergeCells count="9">
    <mergeCell ref="B20:D20"/>
    <mergeCell ref="B24:M25"/>
    <mergeCell ref="B1:K2"/>
    <mergeCell ref="B9:D9"/>
    <mergeCell ref="B19:D19"/>
    <mergeCell ref="B23:K23"/>
    <mergeCell ref="B13:D13"/>
    <mergeCell ref="B14:D14"/>
    <mergeCell ref="B17:D17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</sheetPr>
  <dimension ref="A1:S41"/>
  <sheetViews>
    <sheetView workbookViewId="0">
      <selection activeCell="B15" sqref="B15:D15"/>
    </sheetView>
  </sheetViews>
  <sheetFormatPr defaultRowHeight="15"/>
  <cols>
    <col min="1" max="1" width="3.28515625" customWidth="1"/>
    <col min="2" max="2" width="13.7109375" customWidth="1"/>
    <col min="3" max="3" width="12.5703125" customWidth="1"/>
    <col min="4" max="4" width="9.85546875" customWidth="1"/>
    <col min="6" max="6" width="10.5703125" customWidth="1"/>
    <col min="7" max="7" width="11.5703125" customWidth="1"/>
    <col min="10" max="10" width="10" customWidth="1"/>
  </cols>
  <sheetData>
    <row r="1" spans="1:19">
      <c r="B1" s="63" t="s">
        <v>152</v>
      </c>
      <c r="C1" s="63"/>
      <c r="D1" s="63"/>
      <c r="E1" s="63"/>
      <c r="F1" s="63"/>
      <c r="G1" s="63"/>
      <c r="H1" s="63"/>
      <c r="I1" s="63"/>
      <c r="J1" s="63"/>
      <c r="K1" s="63"/>
      <c r="L1" s="4"/>
      <c r="M1" s="4"/>
      <c r="N1" s="4"/>
    </row>
    <row r="2" spans="1:19" ht="32.25" customHeight="1">
      <c r="B2" s="63"/>
      <c r="C2" s="63"/>
      <c r="D2" s="63"/>
      <c r="E2" s="63"/>
      <c r="F2" s="63"/>
      <c r="G2" s="63"/>
      <c r="H2" s="63"/>
      <c r="I2" s="63"/>
      <c r="J2" s="63"/>
      <c r="K2" s="63"/>
      <c r="L2" s="4"/>
      <c r="M2" s="4"/>
      <c r="N2" s="4"/>
    </row>
    <row r="3" spans="1:19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9">
      <c r="B4" s="4"/>
      <c r="C4" s="4"/>
      <c r="D4" s="4"/>
      <c r="E4" s="4"/>
      <c r="F4" s="4"/>
      <c r="G4" s="4"/>
      <c r="H4" s="4"/>
      <c r="I4" s="4" t="s">
        <v>32</v>
      </c>
      <c r="J4" s="4" t="s">
        <v>33</v>
      </c>
      <c r="K4" s="4" t="s">
        <v>34</v>
      </c>
      <c r="L4" s="30"/>
      <c r="M4" s="30"/>
      <c r="N4" s="4"/>
    </row>
    <row r="5" spans="1:19" ht="15.75">
      <c r="B5" s="15" t="s">
        <v>38</v>
      </c>
      <c r="C5" s="15"/>
      <c r="D5" s="15"/>
      <c r="E5" s="15"/>
      <c r="F5" s="15"/>
      <c r="G5" s="15"/>
      <c r="H5" s="18">
        <f>H7*I5+H10*J5+H23*K5</f>
        <v>1.0478000000000001</v>
      </c>
      <c r="I5" s="5">
        <v>0.5</v>
      </c>
      <c r="J5" s="4">
        <v>0.4</v>
      </c>
      <c r="K5" s="4">
        <v>0.1</v>
      </c>
      <c r="L5" s="30"/>
      <c r="M5" s="30"/>
      <c r="N5" s="4"/>
    </row>
    <row r="6" spans="1:19">
      <c r="B6" s="32"/>
      <c r="C6" s="32"/>
      <c r="D6" s="32"/>
      <c r="E6" s="32"/>
      <c r="F6" s="32"/>
      <c r="G6" s="32"/>
      <c r="H6" s="32"/>
      <c r="I6" s="32"/>
      <c r="J6" s="30"/>
      <c r="K6" s="30"/>
      <c r="L6" s="30"/>
      <c r="M6" s="30"/>
      <c r="N6" s="4"/>
    </row>
    <row r="7" spans="1:19">
      <c r="B7" s="5" t="s">
        <v>0</v>
      </c>
      <c r="C7" s="5"/>
      <c r="D7" s="5"/>
      <c r="E7" s="5"/>
      <c r="F7" s="5"/>
      <c r="G7" s="5" t="s">
        <v>32</v>
      </c>
      <c r="H7" s="5">
        <v>1.0669999999999999</v>
      </c>
      <c r="I7" s="13"/>
      <c r="J7" s="4"/>
      <c r="K7" s="4"/>
      <c r="L7" s="30"/>
      <c r="M7" s="30"/>
      <c r="N7" s="4"/>
    </row>
    <row r="8" spans="1:19" ht="96" customHeight="1">
      <c r="B8" s="83" t="s">
        <v>177</v>
      </c>
      <c r="C8" s="84"/>
      <c r="D8" s="85"/>
      <c r="E8" s="6" t="s">
        <v>176</v>
      </c>
      <c r="F8" s="4"/>
      <c r="G8" s="4"/>
      <c r="H8" s="4"/>
      <c r="I8" s="4"/>
      <c r="J8" s="4"/>
      <c r="K8" s="4"/>
      <c r="L8" s="30"/>
      <c r="M8" s="30"/>
      <c r="N8" s="4"/>
    </row>
    <row r="9" spans="1:19" ht="16.5" customHeight="1">
      <c r="B9" s="51"/>
      <c r="C9" s="52"/>
      <c r="D9" s="52"/>
      <c r="E9" s="6"/>
      <c r="F9" s="4"/>
      <c r="G9" s="4"/>
      <c r="H9" s="4"/>
      <c r="I9" s="4"/>
      <c r="J9" s="4"/>
      <c r="K9" s="4"/>
      <c r="L9" s="30"/>
      <c r="M9" s="30"/>
      <c r="N9" s="4"/>
    </row>
    <row r="10" spans="1:19" ht="21.75" customHeight="1">
      <c r="B10" s="5" t="s">
        <v>29</v>
      </c>
      <c r="C10" s="5"/>
      <c r="D10" s="5"/>
      <c r="E10" s="5"/>
      <c r="F10" s="5"/>
      <c r="G10" s="5" t="s">
        <v>33</v>
      </c>
      <c r="H10" s="5">
        <f>J12*K12+J13*K13+J14*K14+J15*K15+J16*K16+J17*K17+J18*K18+J19*K19+J20*K20+J21*K21</f>
        <v>1.0670000000000002</v>
      </c>
      <c r="I10" s="4"/>
      <c r="J10" s="4"/>
      <c r="K10" s="4"/>
      <c r="L10" s="30"/>
      <c r="M10" s="30"/>
      <c r="N10" s="4"/>
    </row>
    <row r="11" spans="1:19" ht="12" customHeight="1">
      <c r="B11" s="4"/>
      <c r="C11" s="4"/>
      <c r="D11" s="4"/>
      <c r="E11" s="4"/>
      <c r="F11" s="4"/>
      <c r="G11" s="4"/>
      <c r="H11" s="4"/>
      <c r="I11" s="4"/>
      <c r="J11" s="4" t="s">
        <v>30</v>
      </c>
      <c r="K11" s="4" t="s">
        <v>31</v>
      </c>
      <c r="L11" s="30"/>
      <c r="M11" s="30"/>
      <c r="N11" s="4"/>
    </row>
    <row r="12" spans="1:19" ht="61.5" customHeight="1">
      <c r="A12">
        <v>1</v>
      </c>
      <c r="B12" s="61" t="s">
        <v>163</v>
      </c>
      <c r="C12" s="68"/>
      <c r="D12" s="68"/>
      <c r="E12" s="6" t="s">
        <v>104</v>
      </c>
      <c r="F12" s="6"/>
      <c r="G12" s="6"/>
      <c r="H12" s="6"/>
      <c r="I12" s="6"/>
      <c r="J12" s="6">
        <v>0</v>
      </c>
      <c r="K12" s="6">
        <v>0.1</v>
      </c>
      <c r="L12" s="34"/>
      <c r="M12" s="34"/>
      <c r="N12" s="6"/>
      <c r="O12" s="1"/>
      <c r="P12" s="1"/>
      <c r="Q12" s="1"/>
      <c r="R12" s="1"/>
    </row>
    <row r="13" spans="1:19" ht="58.5" customHeight="1">
      <c r="A13">
        <v>2</v>
      </c>
      <c r="B13" s="61" t="s">
        <v>164</v>
      </c>
      <c r="C13" s="68"/>
      <c r="D13" s="68"/>
      <c r="E13" s="6" t="s">
        <v>65</v>
      </c>
      <c r="F13" s="6"/>
      <c r="G13" s="6"/>
      <c r="H13" s="6"/>
      <c r="I13" s="6"/>
      <c r="J13" s="6">
        <v>1</v>
      </c>
      <c r="K13" s="6">
        <v>0.1</v>
      </c>
      <c r="L13" s="34"/>
      <c r="M13" s="34"/>
      <c r="N13" s="6"/>
      <c r="O13" s="1"/>
      <c r="P13" s="1"/>
      <c r="Q13" s="1"/>
      <c r="R13" s="1"/>
      <c r="S13" s="2"/>
    </row>
    <row r="14" spans="1:19" ht="54.75" customHeight="1">
      <c r="A14">
        <v>3</v>
      </c>
      <c r="B14" s="61" t="s">
        <v>165</v>
      </c>
      <c r="C14" s="68"/>
      <c r="D14" s="68"/>
      <c r="E14" s="6" t="s">
        <v>65</v>
      </c>
      <c r="F14" s="6"/>
      <c r="G14" s="6"/>
      <c r="H14" s="6"/>
      <c r="I14" s="6"/>
      <c r="J14" s="6">
        <v>1</v>
      </c>
      <c r="K14" s="6">
        <v>0.1</v>
      </c>
      <c r="L14" s="34"/>
      <c r="M14" s="34"/>
      <c r="N14" s="6"/>
      <c r="O14" s="1"/>
      <c r="P14" s="1"/>
      <c r="Q14" s="1"/>
      <c r="R14" s="1"/>
      <c r="S14" s="2"/>
    </row>
    <row r="15" spans="1:19" ht="69" customHeight="1">
      <c r="A15">
        <v>4</v>
      </c>
      <c r="B15" s="61" t="s">
        <v>167</v>
      </c>
      <c r="C15" s="68"/>
      <c r="D15" s="68"/>
      <c r="E15" s="6" t="s">
        <v>166</v>
      </c>
      <c r="F15" s="6"/>
      <c r="G15" s="6"/>
      <c r="H15" s="6"/>
      <c r="I15" s="6"/>
      <c r="J15" s="6">
        <v>0.67</v>
      </c>
      <c r="K15" s="6">
        <v>0.1</v>
      </c>
      <c r="L15" s="34"/>
      <c r="M15" s="34"/>
      <c r="N15" s="6"/>
      <c r="O15" s="1"/>
      <c r="P15" s="1"/>
      <c r="Q15" s="1"/>
      <c r="R15" s="1"/>
      <c r="S15" s="2"/>
    </row>
    <row r="16" spans="1:19" ht="39" customHeight="1">
      <c r="A16">
        <v>5</v>
      </c>
      <c r="B16" s="61" t="s">
        <v>169</v>
      </c>
      <c r="C16" s="68"/>
      <c r="D16" s="68"/>
      <c r="E16" s="6" t="s">
        <v>168</v>
      </c>
      <c r="F16" s="6"/>
      <c r="G16" s="6"/>
      <c r="H16" s="6"/>
      <c r="I16" s="6"/>
      <c r="J16" s="6">
        <v>2</v>
      </c>
      <c r="K16" s="6">
        <v>0.1</v>
      </c>
      <c r="L16" s="30"/>
      <c r="M16" s="30"/>
      <c r="N16" s="4"/>
    </row>
    <row r="17" spans="1:14" ht="39" customHeight="1">
      <c r="A17">
        <v>6</v>
      </c>
      <c r="B17" s="61" t="s">
        <v>170</v>
      </c>
      <c r="C17" s="68"/>
      <c r="D17" s="68"/>
      <c r="E17" s="6" t="s">
        <v>65</v>
      </c>
      <c r="F17" s="6"/>
      <c r="G17" s="6"/>
      <c r="H17" s="6"/>
      <c r="I17" s="6"/>
      <c r="J17" s="6">
        <v>1</v>
      </c>
      <c r="K17" s="6">
        <v>0.1</v>
      </c>
      <c r="L17" s="30"/>
      <c r="M17" s="30"/>
      <c r="N17" s="4"/>
    </row>
    <row r="18" spans="1:14" ht="70.5" customHeight="1">
      <c r="A18">
        <v>7</v>
      </c>
      <c r="B18" s="61" t="s">
        <v>172</v>
      </c>
      <c r="C18" s="68"/>
      <c r="D18" s="68"/>
      <c r="E18" s="6" t="s">
        <v>171</v>
      </c>
      <c r="F18" s="6"/>
      <c r="G18" s="6"/>
      <c r="H18" s="6"/>
      <c r="I18" s="6"/>
      <c r="J18" s="6">
        <v>2</v>
      </c>
      <c r="K18" s="6">
        <v>0.1</v>
      </c>
      <c r="L18" s="30"/>
      <c r="M18" s="30"/>
      <c r="N18" s="4"/>
    </row>
    <row r="19" spans="1:14" ht="70.5" customHeight="1">
      <c r="A19">
        <v>8</v>
      </c>
      <c r="B19" s="61" t="s">
        <v>173</v>
      </c>
      <c r="C19" s="68"/>
      <c r="D19" s="68"/>
      <c r="E19" s="6" t="s">
        <v>65</v>
      </c>
      <c r="F19" s="6"/>
      <c r="G19" s="6"/>
      <c r="H19" s="6"/>
      <c r="I19" s="6"/>
      <c r="J19" s="6">
        <v>1</v>
      </c>
      <c r="K19" s="6">
        <v>0.1</v>
      </c>
      <c r="L19" s="30"/>
      <c r="M19" s="30"/>
      <c r="N19" s="4"/>
    </row>
    <row r="20" spans="1:14" ht="54.75" customHeight="1">
      <c r="A20">
        <v>9</v>
      </c>
      <c r="B20" s="61" t="s">
        <v>174</v>
      </c>
      <c r="C20" s="68"/>
      <c r="D20" s="68"/>
      <c r="E20" s="6" t="s">
        <v>65</v>
      </c>
      <c r="F20" s="6"/>
      <c r="G20" s="6"/>
      <c r="H20" s="6"/>
      <c r="I20" s="6"/>
      <c r="J20" s="6">
        <v>1</v>
      </c>
      <c r="K20" s="6">
        <v>0.1</v>
      </c>
      <c r="L20" s="30"/>
      <c r="M20" s="30"/>
      <c r="N20" s="4"/>
    </row>
    <row r="21" spans="1:14" ht="47.25" customHeight="1">
      <c r="A21">
        <v>10</v>
      </c>
      <c r="B21" s="61" t="s">
        <v>175</v>
      </c>
      <c r="C21" s="68"/>
      <c r="D21" s="68"/>
      <c r="E21" s="6" t="s">
        <v>65</v>
      </c>
      <c r="F21" s="6"/>
      <c r="G21" s="6"/>
      <c r="H21" s="6"/>
      <c r="I21" s="6"/>
      <c r="J21" s="6">
        <v>1</v>
      </c>
      <c r="K21" s="6">
        <v>0.1</v>
      </c>
      <c r="L21" s="30"/>
      <c r="M21" s="30"/>
      <c r="N21" s="4"/>
    </row>
    <row r="22" spans="1:14" ht="10.5" customHeight="1"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4"/>
    </row>
    <row r="23" spans="1:14">
      <c r="B23" s="5" t="s">
        <v>35</v>
      </c>
      <c r="C23" s="5"/>
      <c r="D23" s="5"/>
      <c r="E23" s="5"/>
      <c r="F23" s="5"/>
      <c r="G23" s="5" t="s">
        <v>34</v>
      </c>
      <c r="H23" s="16">
        <f>(H25+H26+H27+H28+H29+H30+H31+H32)/8/100</f>
        <v>0.875</v>
      </c>
      <c r="I23" s="31"/>
      <c r="J23" s="31"/>
      <c r="K23" s="30"/>
      <c r="L23" s="30"/>
      <c r="M23" s="30"/>
      <c r="N23" s="4"/>
    </row>
    <row r="24" spans="1:14" ht="60" customHeight="1">
      <c r="B24" s="69" t="s">
        <v>39</v>
      </c>
      <c r="C24" s="69"/>
      <c r="D24" s="69"/>
      <c r="E24" s="11" t="s">
        <v>36</v>
      </c>
      <c r="F24" s="11" t="s">
        <v>37</v>
      </c>
      <c r="G24" s="13"/>
      <c r="H24" s="13"/>
      <c r="I24" s="32"/>
      <c r="J24" s="32"/>
      <c r="K24" s="32"/>
      <c r="L24" s="32"/>
      <c r="M24" s="30"/>
      <c r="N24" s="4"/>
    </row>
    <row r="25" spans="1:14" ht="45" customHeight="1">
      <c r="A25">
        <v>1</v>
      </c>
      <c r="B25" s="76" t="s">
        <v>178</v>
      </c>
      <c r="C25" s="76"/>
      <c r="D25" s="76"/>
      <c r="E25" s="4">
        <v>4</v>
      </c>
      <c r="F25" s="4">
        <v>2</v>
      </c>
      <c r="G25" s="4">
        <v>100</v>
      </c>
      <c r="H25" s="7">
        <f t="shared" ref="H25:H30" si="0">G25/E25*F25</f>
        <v>50</v>
      </c>
      <c r="I25" s="30"/>
      <c r="J25" s="30"/>
      <c r="K25" s="30"/>
      <c r="L25" s="30"/>
      <c r="M25" s="30"/>
      <c r="N25" s="4"/>
    </row>
    <row r="26" spans="1:14" ht="50.25" customHeight="1">
      <c r="A26">
        <v>2</v>
      </c>
      <c r="B26" s="76" t="s">
        <v>179</v>
      </c>
      <c r="C26" s="76"/>
      <c r="D26" s="76"/>
      <c r="E26" s="4">
        <v>5</v>
      </c>
      <c r="F26" s="4">
        <v>5</v>
      </c>
      <c r="G26" s="4">
        <v>100</v>
      </c>
      <c r="H26" s="7">
        <f t="shared" si="0"/>
        <v>100</v>
      </c>
      <c r="I26" s="30"/>
      <c r="J26" s="30"/>
      <c r="K26" s="30"/>
      <c r="L26" s="30"/>
      <c r="M26" s="30"/>
      <c r="N26" s="4"/>
    </row>
    <row r="27" spans="1:14" ht="50.25" customHeight="1">
      <c r="A27">
        <v>3</v>
      </c>
      <c r="B27" s="82" t="s">
        <v>180</v>
      </c>
      <c r="C27" s="76"/>
      <c r="D27" s="76"/>
      <c r="E27" s="4">
        <v>4</v>
      </c>
      <c r="F27" s="4">
        <v>4</v>
      </c>
      <c r="G27" s="4">
        <v>100</v>
      </c>
      <c r="H27" s="7">
        <f t="shared" si="0"/>
        <v>100</v>
      </c>
      <c r="I27" s="30"/>
      <c r="J27" s="30"/>
      <c r="K27" s="30"/>
      <c r="L27" s="30"/>
      <c r="M27" s="30"/>
      <c r="N27" s="4"/>
    </row>
    <row r="28" spans="1:14" ht="63.75" customHeight="1">
      <c r="A28">
        <v>4</v>
      </c>
      <c r="B28" s="82" t="s">
        <v>181</v>
      </c>
      <c r="C28" s="76"/>
      <c r="D28" s="76"/>
      <c r="E28" s="4">
        <v>2</v>
      </c>
      <c r="F28" s="4">
        <v>1</v>
      </c>
      <c r="G28" s="4">
        <v>100</v>
      </c>
      <c r="H28" s="7">
        <f t="shared" si="0"/>
        <v>50</v>
      </c>
      <c r="I28" s="30"/>
      <c r="J28" s="30"/>
      <c r="K28" s="30"/>
      <c r="L28" s="30"/>
      <c r="M28" s="30"/>
      <c r="N28" s="4"/>
    </row>
    <row r="29" spans="1:14" ht="63.75" customHeight="1">
      <c r="A29">
        <v>5</v>
      </c>
      <c r="B29" s="82" t="s">
        <v>182</v>
      </c>
      <c r="C29" s="76"/>
      <c r="D29" s="76"/>
      <c r="E29" s="4">
        <v>1</v>
      </c>
      <c r="F29" s="4">
        <v>1</v>
      </c>
      <c r="G29" s="4">
        <v>100</v>
      </c>
      <c r="H29" s="7">
        <f t="shared" si="0"/>
        <v>100</v>
      </c>
      <c r="I29" s="4"/>
      <c r="J29" s="30"/>
      <c r="K29" s="30"/>
      <c r="L29" s="30"/>
      <c r="M29" s="30"/>
      <c r="N29" s="4"/>
    </row>
    <row r="30" spans="1:14" ht="35.25" customHeight="1">
      <c r="A30">
        <v>6</v>
      </c>
      <c r="B30" s="76" t="s">
        <v>15</v>
      </c>
      <c r="C30" s="76"/>
      <c r="D30" s="76"/>
      <c r="E30" s="4">
        <v>1</v>
      </c>
      <c r="F30" s="4">
        <v>1</v>
      </c>
      <c r="G30" s="4">
        <v>100</v>
      </c>
      <c r="H30" s="7">
        <f t="shared" si="0"/>
        <v>100</v>
      </c>
      <c r="I30" s="30"/>
      <c r="J30" s="30"/>
      <c r="K30" s="30"/>
      <c r="L30" s="30"/>
      <c r="M30" s="30"/>
      <c r="N30" s="4"/>
    </row>
    <row r="31" spans="1:14" ht="60.75" customHeight="1">
      <c r="A31">
        <v>7</v>
      </c>
      <c r="B31" s="76" t="s">
        <v>184</v>
      </c>
      <c r="C31" s="76"/>
      <c r="D31" s="76"/>
      <c r="E31" s="4">
        <v>1</v>
      </c>
      <c r="F31" s="4">
        <v>1</v>
      </c>
      <c r="G31" s="4">
        <v>100</v>
      </c>
      <c r="H31" s="7">
        <f t="shared" ref="H31:H32" si="1">G31/E31*F31</f>
        <v>100</v>
      </c>
      <c r="I31" s="30"/>
      <c r="J31" s="30"/>
      <c r="K31" s="30"/>
      <c r="L31" s="30"/>
      <c r="M31" s="30"/>
      <c r="N31" s="4"/>
    </row>
    <row r="32" spans="1:14" ht="46.5" customHeight="1">
      <c r="A32">
        <v>8</v>
      </c>
      <c r="B32" s="76" t="s">
        <v>183</v>
      </c>
      <c r="C32" s="76"/>
      <c r="D32" s="76"/>
      <c r="E32" s="4">
        <v>1</v>
      </c>
      <c r="F32" s="4">
        <v>1</v>
      </c>
      <c r="G32" s="4">
        <v>100</v>
      </c>
      <c r="H32" s="7">
        <f t="shared" si="1"/>
        <v>100</v>
      </c>
      <c r="I32" s="30"/>
      <c r="J32" s="30"/>
      <c r="K32" s="30"/>
      <c r="L32" s="30"/>
      <c r="M32" s="30"/>
      <c r="N32" s="4"/>
    </row>
    <row r="33" spans="2:14" ht="16.5" customHeight="1">
      <c r="B33" s="47"/>
      <c r="C33" s="47"/>
      <c r="D33" s="47"/>
      <c r="E33" s="30"/>
      <c r="F33" s="30"/>
      <c r="G33" s="30"/>
      <c r="H33" s="30"/>
      <c r="I33" s="30"/>
      <c r="J33" s="30"/>
      <c r="K33" s="30"/>
      <c r="L33" s="30"/>
      <c r="M33" s="30"/>
      <c r="N33" s="4"/>
    </row>
    <row r="34" spans="2:14" ht="10.5" customHeight="1">
      <c r="B34" s="35"/>
      <c r="C34" s="35"/>
      <c r="D34" s="35"/>
      <c r="E34" s="35"/>
      <c r="F34" s="35"/>
      <c r="G34" s="35"/>
      <c r="H34" s="35"/>
      <c r="I34" s="35"/>
      <c r="J34" s="35"/>
      <c r="K34" s="37"/>
      <c r="L34" s="30"/>
      <c r="M34" s="30"/>
      <c r="N34" s="4"/>
    </row>
    <row r="35" spans="2:14" ht="23.25" customHeight="1">
      <c r="B35" s="71" t="s">
        <v>185</v>
      </c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24"/>
    </row>
    <row r="36" spans="2:14" ht="15" customHeight="1">
      <c r="B36" s="71" t="s">
        <v>195</v>
      </c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11"/>
    </row>
    <row r="37" spans="2:14" ht="344.25" customHeight="1">
      <c r="B37" s="72"/>
      <c r="C37" s="72"/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11"/>
    </row>
    <row r="38" spans="2:14"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</row>
    <row r="39" spans="2:14">
      <c r="B39" s="4" t="s">
        <v>3</v>
      </c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</row>
    <row r="40" spans="2:14">
      <c r="B40" s="4" t="s">
        <v>26</v>
      </c>
      <c r="C40" s="4"/>
      <c r="D40" s="4"/>
      <c r="E40" s="4"/>
      <c r="F40" s="4"/>
      <c r="G40" s="4"/>
      <c r="H40" s="4"/>
      <c r="I40" s="4" t="s">
        <v>4</v>
      </c>
      <c r="J40" s="4"/>
      <c r="K40" s="4"/>
      <c r="L40" s="4"/>
      <c r="M40" s="4"/>
      <c r="N40" s="4"/>
    </row>
    <row r="41" spans="2:14">
      <c r="B41" s="4"/>
      <c r="C41" s="4"/>
      <c r="D41" s="4"/>
      <c r="E41" s="4"/>
      <c r="F41" s="4"/>
      <c r="G41" s="4"/>
      <c r="H41" s="4"/>
      <c r="J41" s="4"/>
      <c r="K41" s="4"/>
      <c r="L41" s="4"/>
      <c r="M41" s="4"/>
    </row>
  </sheetData>
  <mergeCells count="23">
    <mergeCell ref="B26:D26"/>
    <mergeCell ref="B28:D28"/>
    <mergeCell ref="B1:K2"/>
    <mergeCell ref="B12:D12"/>
    <mergeCell ref="B13:D13"/>
    <mergeCell ref="B25:D25"/>
    <mergeCell ref="B8:D8"/>
    <mergeCell ref="B15:D15"/>
    <mergeCell ref="B16:D16"/>
    <mergeCell ref="B17:D17"/>
    <mergeCell ref="B18:D18"/>
    <mergeCell ref="B24:D24"/>
    <mergeCell ref="B14:D14"/>
    <mergeCell ref="B19:D19"/>
    <mergeCell ref="B20:D20"/>
    <mergeCell ref="B21:D21"/>
    <mergeCell ref="B29:D29"/>
    <mergeCell ref="B27:D27"/>
    <mergeCell ref="B30:D30"/>
    <mergeCell ref="B35:M35"/>
    <mergeCell ref="B36:M37"/>
    <mergeCell ref="B31:D31"/>
    <mergeCell ref="B32:D32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</sheetPr>
  <dimension ref="A1:S34"/>
  <sheetViews>
    <sheetView workbookViewId="0">
      <selection activeCell="B29" sqref="B29:M30"/>
    </sheetView>
  </sheetViews>
  <sheetFormatPr defaultRowHeight="15"/>
  <cols>
    <col min="1" max="1" width="2.28515625" customWidth="1"/>
    <col min="2" max="2" width="13.7109375" customWidth="1"/>
    <col min="3" max="3" width="12.5703125" customWidth="1"/>
    <col min="4" max="4" width="18.5703125" customWidth="1"/>
    <col min="8" max="8" width="8.7109375" customWidth="1"/>
  </cols>
  <sheetData>
    <row r="1" spans="1:19">
      <c r="B1" s="63" t="s">
        <v>197</v>
      </c>
      <c r="C1" s="63"/>
      <c r="D1" s="63"/>
      <c r="E1" s="63"/>
      <c r="F1" s="63"/>
      <c r="G1" s="63"/>
      <c r="H1" s="63"/>
      <c r="I1" s="63"/>
      <c r="J1" s="63"/>
      <c r="K1" s="63"/>
      <c r="L1" s="4"/>
      <c r="M1" s="4"/>
    </row>
    <row r="2" spans="1:19" ht="51" customHeight="1">
      <c r="B2" s="63"/>
      <c r="C2" s="63"/>
      <c r="D2" s="63"/>
      <c r="E2" s="63"/>
      <c r="F2" s="63"/>
      <c r="G2" s="63"/>
      <c r="H2" s="63"/>
      <c r="I2" s="63"/>
      <c r="J2" s="63"/>
      <c r="K2" s="63"/>
      <c r="L2" s="4"/>
      <c r="M2" s="4"/>
    </row>
    <row r="3" spans="1:19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9">
      <c r="B4" s="4"/>
      <c r="C4" s="4"/>
      <c r="D4" s="4"/>
      <c r="E4" s="4"/>
      <c r="F4" s="4"/>
      <c r="G4" s="4"/>
      <c r="H4" s="4"/>
      <c r="I4" s="4" t="s">
        <v>32</v>
      </c>
      <c r="J4" s="4" t="s">
        <v>33</v>
      </c>
      <c r="K4" s="4" t="s">
        <v>34</v>
      </c>
      <c r="L4" s="4"/>
      <c r="M4" s="4"/>
    </row>
    <row r="5" spans="1:19" ht="15.75">
      <c r="B5" s="15" t="s">
        <v>38</v>
      </c>
      <c r="C5" s="15"/>
      <c r="D5" s="15"/>
      <c r="E5" s="15"/>
      <c r="F5" s="15"/>
      <c r="G5" s="15"/>
      <c r="H5" s="18">
        <f>I5*G7+H11*J5+H19*K5</f>
        <v>1.1558333333333335</v>
      </c>
      <c r="I5" s="5">
        <v>0.5</v>
      </c>
      <c r="J5" s="4">
        <v>0.4</v>
      </c>
      <c r="K5" s="4">
        <v>0.1</v>
      </c>
      <c r="L5" s="4"/>
      <c r="M5" s="4"/>
    </row>
    <row r="6" spans="1:19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9">
      <c r="B7" s="5" t="s">
        <v>16</v>
      </c>
      <c r="C7" s="5"/>
      <c r="D7" s="5"/>
      <c r="E7" s="5"/>
      <c r="F7" s="5" t="s">
        <v>32</v>
      </c>
      <c r="G7" s="5">
        <v>1.2</v>
      </c>
      <c r="H7" s="5"/>
      <c r="I7" s="4"/>
      <c r="J7" s="4"/>
      <c r="K7" s="30"/>
      <c r="L7" s="30"/>
      <c r="M7" s="30"/>
    </row>
    <row r="8" spans="1:19" ht="15.75" thickBot="1">
      <c r="B8" s="5"/>
      <c r="C8" s="5"/>
      <c r="D8" s="5"/>
      <c r="E8" s="5"/>
      <c r="F8" s="5"/>
      <c r="G8" s="5"/>
      <c r="H8" s="5"/>
      <c r="I8" s="4"/>
      <c r="J8" s="4"/>
      <c r="K8" s="30"/>
      <c r="L8" s="30"/>
      <c r="M8" s="30"/>
    </row>
    <row r="9" spans="1:19" ht="92.25" customHeight="1">
      <c r="B9" s="64" t="s">
        <v>50</v>
      </c>
      <c r="C9" s="65"/>
      <c r="D9" s="65"/>
      <c r="E9" s="9" t="s">
        <v>203</v>
      </c>
      <c r="F9" s="13"/>
      <c r="G9" s="13"/>
      <c r="H9" s="13"/>
      <c r="I9" s="4"/>
      <c r="J9" s="4"/>
      <c r="K9" s="30"/>
      <c r="L9" s="30"/>
      <c r="M9" s="30"/>
    </row>
    <row r="10" spans="1:19" ht="16.5" customHeight="1">
      <c r="B10" s="56"/>
      <c r="C10" s="57"/>
      <c r="D10" s="57"/>
      <c r="E10" s="9"/>
      <c r="F10" s="13"/>
      <c r="G10" s="13"/>
      <c r="H10" s="13"/>
      <c r="I10" s="4"/>
      <c r="J10" s="4"/>
      <c r="K10" s="30"/>
      <c r="L10" s="30"/>
      <c r="M10" s="30"/>
    </row>
    <row r="11" spans="1:19" ht="18" customHeight="1">
      <c r="B11" s="5" t="s">
        <v>29</v>
      </c>
      <c r="C11" s="5"/>
      <c r="D11" s="5"/>
      <c r="E11" s="5"/>
      <c r="F11" s="5"/>
      <c r="G11" s="5" t="s">
        <v>33</v>
      </c>
      <c r="H11" s="5">
        <f>J13*K13+J14*K14+J15*K15+J16*K16+J17*K17</f>
        <v>1.1500000000000001</v>
      </c>
      <c r="I11" s="4"/>
      <c r="J11" s="4"/>
      <c r="K11" s="30"/>
      <c r="L11" s="30"/>
      <c r="M11" s="30"/>
    </row>
    <row r="12" spans="1:19" ht="16.5" thickBot="1">
      <c r="B12" s="91"/>
      <c r="C12" s="91"/>
      <c r="D12" s="91"/>
      <c r="E12" s="8"/>
      <c r="F12" s="8"/>
      <c r="G12" s="8"/>
      <c r="H12" s="8"/>
      <c r="I12" s="4"/>
      <c r="J12" s="4" t="s">
        <v>30</v>
      </c>
      <c r="K12" s="4" t="s">
        <v>31</v>
      </c>
      <c r="L12" s="30"/>
      <c r="M12" s="30"/>
    </row>
    <row r="13" spans="1:19" ht="45" customHeight="1">
      <c r="A13">
        <v>1</v>
      </c>
      <c r="B13" s="66" t="s">
        <v>51</v>
      </c>
      <c r="C13" s="67"/>
      <c r="D13" s="67"/>
      <c r="E13" s="6" t="s">
        <v>200</v>
      </c>
      <c r="F13" s="6"/>
      <c r="G13" s="6"/>
      <c r="H13" s="6"/>
      <c r="I13" s="6"/>
      <c r="J13" s="6">
        <v>1</v>
      </c>
      <c r="K13" s="6">
        <v>0.3</v>
      </c>
      <c r="L13" s="34"/>
      <c r="M13" s="34"/>
      <c r="N13" s="1"/>
      <c r="O13" s="1"/>
      <c r="P13" s="1"/>
      <c r="Q13" s="1"/>
      <c r="R13" s="1"/>
    </row>
    <row r="14" spans="1:19" ht="54" customHeight="1">
      <c r="A14">
        <v>2</v>
      </c>
      <c r="B14" s="88" t="s">
        <v>198</v>
      </c>
      <c r="C14" s="89"/>
      <c r="D14" s="89"/>
      <c r="E14" s="34" t="s">
        <v>201</v>
      </c>
      <c r="F14" s="34"/>
      <c r="G14" s="34"/>
      <c r="H14" s="34"/>
      <c r="I14" s="34"/>
      <c r="J14" s="34">
        <v>1</v>
      </c>
      <c r="K14" s="6">
        <v>0.25</v>
      </c>
      <c r="L14" s="34"/>
      <c r="M14" s="34"/>
      <c r="N14" s="1"/>
      <c r="O14" s="1"/>
      <c r="P14" s="1"/>
      <c r="Q14" s="1"/>
      <c r="R14" s="1"/>
      <c r="S14" s="2"/>
    </row>
    <row r="15" spans="1:19" ht="37.5" customHeight="1">
      <c r="A15">
        <v>3</v>
      </c>
      <c r="B15" s="61" t="s">
        <v>17</v>
      </c>
      <c r="C15" s="62"/>
      <c r="D15" s="62"/>
      <c r="E15" s="6" t="s">
        <v>202</v>
      </c>
      <c r="F15" s="6"/>
      <c r="G15" s="6"/>
      <c r="H15" s="6"/>
      <c r="I15" s="6"/>
      <c r="J15" s="6">
        <v>2</v>
      </c>
      <c r="K15" s="6">
        <v>0.15</v>
      </c>
      <c r="L15" s="34"/>
      <c r="M15" s="34"/>
      <c r="N15" s="1"/>
      <c r="O15" s="1"/>
      <c r="P15" s="1"/>
      <c r="Q15" s="1"/>
      <c r="R15" s="1"/>
      <c r="S15" s="2"/>
    </row>
    <row r="16" spans="1:19" ht="42.75" customHeight="1">
      <c r="A16">
        <v>4</v>
      </c>
      <c r="B16" s="88" t="s">
        <v>199</v>
      </c>
      <c r="C16" s="90"/>
      <c r="D16" s="90"/>
      <c r="E16" s="34" t="s">
        <v>78</v>
      </c>
      <c r="F16" s="34"/>
      <c r="G16" s="34"/>
      <c r="H16" s="34"/>
      <c r="I16" s="34"/>
      <c r="J16" s="34">
        <v>1</v>
      </c>
      <c r="K16" s="6">
        <v>0.1</v>
      </c>
      <c r="L16" s="34"/>
      <c r="M16" s="34"/>
      <c r="N16" s="1"/>
      <c r="O16" s="1"/>
      <c r="P16" s="1"/>
      <c r="Q16" s="1"/>
      <c r="R16" s="1"/>
      <c r="S16" s="2"/>
    </row>
    <row r="17" spans="1:19" ht="44.25" customHeight="1">
      <c r="A17">
        <v>5</v>
      </c>
      <c r="B17" s="61" t="s">
        <v>52</v>
      </c>
      <c r="C17" s="62"/>
      <c r="D17" s="62"/>
      <c r="E17" s="6" t="s">
        <v>24</v>
      </c>
      <c r="F17" s="6"/>
      <c r="G17" s="6"/>
      <c r="H17" s="6"/>
      <c r="I17" s="6"/>
      <c r="J17" s="6">
        <v>1</v>
      </c>
      <c r="K17" s="6">
        <v>0.2</v>
      </c>
      <c r="L17" s="34"/>
      <c r="M17" s="34"/>
      <c r="N17" s="1"/>
      <c r="O17" s="1"/>
      <c r="P17" s="1"/>
      <c r="Q17" s="1"/>
      <c r="R17" s="1"/>
      <c r="S17" s="2"/>
    </row>
    <row r="18" spans="1:19"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</row>
    <row r="19" spans="1:19">
      <c r="B19" s="5" t="s">
        <v>35</v>
      </c>
      <c r="C19" s="5"/>
      <c r="D19" s="5"/>
      <c r="E19" s="5"/>
      <c r="F19" s="5"/>
      <c r="G19" s="5" t="s">
        <v>34</v>
      </c>
      <c r="H19" s="16">
        <f>(H22+H23+H24+H25)/4/100</f>
        <v>0.95833333333333348</v>
      </c>
      <c r="I19" s="31"/>
      <c r="J19" s="31"/>
      <c r="K19" s="31"/>
      <c r="L19" s="31"/>
      <c r="M19" s="30"/>
    </row>
    <row r="20" spans="1:19" ht="60">
      <c r="B20" s="69" t="s">
        <v>39</v>
      </c>
      <c r="C20" s="69"/>
      <c r="D20" s="69"/>
      <c r="E20" s="11" t="s">
        <v>36</v>
      </c>
      <c r="F20" s="11" t="s">
        <v>37</v>
      </c>
      <c r="G20" s="13"/>
      <c r="H20" s="13"/>
      <c r="I20" s="32"/>
      <c r="J20" s="32"/>
      <c r="K20" s="30"/>
      <c r="L20" s="30"/>
      <c r="M20" s="30"/>
    </row>
    <row r="21" spans="1:19">
      <c r="B21" s="53"/>
      <c r="C21" s="53"/>
      <c r="D21" s="53"/>
      <c r="E21" s="11"/>
      <c r="F21" s="11"/>
      <c r="G21" s="13"/>
      <c r="H21" s="13"/>
      <c r="I21" s="32"/>
      <c r="J21" s="32"/>
      <c r="K21" s="30"/>
      <c r="L21" s="30"/>
      <c r="M21" s="30"/>
    </row>
    <row r="22" spans="1:19" ht="57" customHeight="1">
      <c r="A22">
        <v>1</v>
      </c>
      <c r="B22" s="76" t="s">
        <v>53</v>
      </c>
      <c r="C22" s="76"/>
      <c r="D22" s="76"/>
      <c r="E22" s="4">
        <v>4</v>
      </c>
      <c r="F22" s="4">
        <v>4</v>
      </c>
      <c r="G22" s="4">
        <v>100</v>
      </c>
      <c r="H22" s="7">
        <f>G22/E22*F22</f>
        <v>100</v>
      </c>
      <c r="I22" s="30"/>
      <c r="J22" s="30"/>
      <c r="K22" s="30"/>
      <c r="L22" s="30"/>
      <c r="M22" s="30"/>
    </row>
    <row r="23" spans="1:19" ht="42.75" customHeight="1">
      <c r="A23">
        <v>2</v>
      </c>
      <c r="B23" s="76" t="s">
        <v>20</v>
      </c>
      <c r="C23" s="76"/>
      <c r="D23" s="76"/>
      <c r="E23" s="4">
        <v>6</v>
      </c>
      <c r="F23" s="4">
        <v>5</v>
      </c>
      <c r="G23" s="4">
        <v>100</v>
      </c>
      <c r="H23" s="7">
        <f>G23/E23*F23</f>
        <v>83.333333333333343</v>
      </c>
      <c r="I23" s="30"/>
      <c r="J23" s="30"/>
      <c r="K23" s="30"/>
      <c r="L23" s="30"/>
      <c r="M23" s="30"/>
    </row>
    <row r="24" spans="1:19" ht="48.75" customHeight="1">
      <c r="A24">
        <v>3</v>
      </c>
      <c r="B24" s="82" t="s">
        <v>54</v>
      </c>
      <c r="C24" s="76"/>
      <c r="D24" s="76"/>
      <c r="E24" s="4">
        <v>7</v>
      </c>
      <c r="F24" s="4">
        <v>7</v>
      </c>
      <c r="G24" s="4">
        <v>100</v>
      </c>
      <c r="H24" s="7">
        <f>G24/E24*F24</f>
        <v>100</v>
      </c>
      <c r="I24" s="30"/>
      <c r="J24" s="30"/>
      <c r="K24" s="30"/>
      <c r="L24" s="30"/>
      <c r="M24" s="30"/>
    </row>
    <row r="25" spans="1:19" ht="74.25" customHeight="1">
      <c r="A25">
        <v>4</v>
      </c>
      <c r="B25" s="76" t="s">
        <v>21</v>
      </c>
      <c r="C25" s="76"/>
      <c r="D25" s="76"/>
      <c r="E25" s="4">
        <v>3</v>
      </c>
      <c r="F25" s="4">
        <v>3</v>
      </c>
      <c r="G25" s="4">
        <v>100</v>
      </c>
      <c r="H25" s="7">
        <f>G25/E25*F25</f>
        <v>100</v>
      </c>
      <c r="I25" s="4"/>
      <c r="J25" s="30"/>
      <c r="K25" s="30"/>
      <c r="L25" s="30"/>
      <c r="M25" s="30"/>
    </row>
    <row r="26" spans="1:19" ht="27.75" customHeight="1">
      <c r="B26" s="54"/>
      <c r="C26" s="54"/>
      <c r="D26" s="54"/>
      <c r="E26" s="30"/>
      <c r="F26" s="30"/>
      <c r="G26" s="30"/>
      <c r="H26" s="30"/>
      <c r="I26" s="30"/>
      <c r="J26" s="30"/>
      <c r="K26" s="30"/>
      <c r="L26" s="30"/>
      <c r="M26" s="30"/>
    </row>
    <row r="27" spans="1:19">
      <c r="B27" s="35"/>
      <c r="C27" s="35"/>
      <c r="D27" s="35"/>
      <c r="E27" s="35"/>
      <c r="F27" s="35"/>
      <c r="G27" s="35"/>
      <c r="H27" s="35"/>
      <c r="I27" s="35"/>
      <c r="J27" s="35"/>
      <c r="K27" s="37"/>
      <c r="L27" s="30"/>
      <c r="M27" s="30"/>
    </row>
    <row r="28" spans="1:19" ht="22.5" customHeight="1">
      <c r="B28" s="5" t="s">
        <v>1</v>
      </c>
      <c r="C28" s="31"/>
      <c r="D28" s="31"/>
      <c r="E28" s="31"/>
      <c r="F28" s="30"/>
      <c r="G28" s="30"/>
      <c r="H28" s="30"/>
      <c r="I28" s="30"/>
      <c r="J28" s="30"/>
      <c r="K28" s="30"/>
      <c r="L28" s="30"/>
      <c r="M28" s="30"/>
    </row>
    <row r="29" spans="1:19">
      <c r="B29" s="86" t="s">
        <v>204</v>
      </c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</row>
    <row r="30" spans="1:19" ht="228.75" customHeight="1">
      <c r="B30" s="87"/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</row>
    <row r="31" spans="1:19" ht="14.25" customHeight="1"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</row>
    <row r="32" spans="1:19">
      <c r="B32" s="4" t="s">
        <v>3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</row>
    <row r="33" spans="2:13">
      <c r="B33" s="4" t="s">
        <v>26</v>
      </c>
      <c r="C33" s="4"/>
      <c r="D33" s="4"/>
      <c r="E33" s="4"/>
      <c r="F33" s="4"/>
      <c r="G33" s="4"/>
      <c r="H33" s="4"/>
      <c r="I33" s="4" t="s">
        <v>4</v>
      </c>
      <c r="J33" s="4"/>
      <c r="K33" s="4"/>
      <c r="L33" s="4"/>
      <c r="M33" s="4"/>
    </row>
    <row r="34" spans="2:13"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</sheetData>
  <mergeCells count="14">
    <mergeCell ref="B23:D23"/>
    <mergeCell ref="B24:D24"/>
    <mergeCell ref="B25:D25"/>
    <mergeCell ref="B29:M30"/>
    <mergeCell ref="B1:K2"/>
    <mergeCell ref="B13:D13"/>
    <mergeCell ref="B14:D14"/>
    <mergeCell ref="B15:D15"/>
    <mergeCell ref="B17:D17"/>
    <mergeCell ref="B22:D22"/>
    <mergeCell ref="B16:D16"/>
    <mergeCell ref="B12:D12"/>
    <mergeCell ref="B9:D9"/>
    <mergeCell ref="B20:D20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92D050"/>
  </sheetPr>
  <dimension ref="A1:R35"/>
  <sheetViews>
    <sheetView workbookViewId="0">
      <selection activeCell="M30" sqref="M30"/>
    </sheetView>
  </sheetViews>
  <sheetFormatPr defaultRowHeight="15"/>
  <cols>
    <col min="1" max="1" width="2.28515625" customWidth="1"/>
    <col min="2" max="2" width="13.7109375" customWidth="1"/>
    <col min="3" max="3" width="12.5703125" customWidth="1"/>
    <col min="4" max="4" width="18.5703125" customWidth="1"/>
    <col min="8" max="8" width="10" customWidth="1"/>
  </cols>
  <sheetData>
    <row r="1" spans="1:18">
      <c r="B1" s="63" t="s">
        <v>139</v>
      </c>
      <c r="C1" s="63"/>
      <c r="D1" s="63"/>
      <c r="E1" s="63"/>
      <c r="F1" s="63"/>
      <c r="G1" s="63"/>
      <c r="H1" s="63"/>
      <c r="I1" s="63"/>
      <c r="J1" s="63"/>
      <c r="K1" s="63"/>
      <c r="L1" s="4"/>
      <c r="M1" s="4"/>
    </row>
    <row r="2" spans="1:18">
      <c r="B2" s="63"/>
      <c r="C2" s="63"/>
      <c r="D2" s="63"/>
      <c r="E2" s="63"/>
      <c r="F2" s="63"/>
      <c r="G2" s="63"/>
      <c r="H2" s="63"/>
      <c r="I2" s="63"/>
      <c r="J2" s="63"/>
      <c r="K2" s="63"/>
      <c r="L2" s="4"/>
      <c r="M2" s="4"/>
    </row>
    <row r="3" spans="1:18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8">
      <c r="B4" s="4"/>
      <c r="C4" s="4"/>
      <c r="D4" s="4"/>
      <c r="E4" s="4"/>
      <c r="F4" s="4"/>
      <c r="G4" s="4"/>
      <c r="H4" s="4"/>
      <c r="I4" s="4" t="s">
        <v>32</v>
      </c>
      <c r="J4" s="4" t="s">
        <v>33</v>
      </c>
      <c r="K4" s="4" t="s">
        <v>34</v>
      </c>
      <c r="L4" s="4"/>
      <c r="M4" s="4"/>
    </row>
    <row r="5" spans="1:18" ht="15.75">
      <c r="B5" s="15" t="s">
        <v>38</v>
      </c>
      <c r="C5" s="15"/>
      <c r="D5" s="15"/>
      <c r="E5" s="15"/>
      <c r="F5" s="15"/>
      <c r="G5" s="15"/>
      <c r="H5" s="18">
        <f>I5*H7+J5*H14+K5*H22</f>
        <v>1</v>
      </c>
      <c r="I5" s="5">
        <v>0.5</v>
      </c>
      <c r="J5" s="4">
        <v>0.4</v>
      </c>
      <c r="K5" s="4">
        <v>0.1</v>
      </c>
      <c r="L5" s="4"/>
      <c r="M5" s="4"/>
    </row>
    <row r="6" spans="1:18">
      <c r="B6" s="13"/>
      <c r="C6" s="13"/>
      <c r="D6" s="13"/>
      <c r="E6" s="13"/>
      <c r="F6" s="13"/>
      <c r="G6" s="13"/>
      <c r="H6" s="13"/>
      <c r="I6" s="13"/>
      <c r="J6" s="4"/>
      <c r="K6" s="4"/>
      <c r="L6" s="4"/>
      <c r="M6" s="4"/>
    </row>
    <row r="7" spans="1:18">
      <c r="B7" s="5" t="s">
        <v>0</v>
      </c>
      <c r="C7" s="5"/>
      <c r="D7" s="5"/>
      <c r="E7" s="5"/>
      <c r="F7" s="5"/>
      <c r="G7" s="5" t="s">
        <v>32</v>
      </c>
      <c r="H7" s="5">
        <f>J9*K9+J10*K10+J11*K11+J12*K12</f>
        <v>1</v>
      </c>
      <c r="I7" s="13"/>
      <c r="J7" s="4"/>
      <c r="K7" s="4"/>
      <c r="L7" s="4"/>
      <c r="M7" s="4"/>
    </row>
    <row r="8" spans="1:18" ht="15.75" thickBot="1">
      <c r="B8" s="4"/>
      <c r="C8" s="4"/>
      <c r="D8" s="4"/>
      <c r="E8" s="4"/>
      <c r="F8" s="4"/>
      <c r="G8" s="4"/>
      <c r="H8" s="4"/>
      <c r="I8" s="4"/>
      <c r="J8" s="4" t="s">
        <v>30</v>
      </c>
      <c r="K8" s="4" t="s">
        <v>31</v>
      </c>
      <c r="L8" s="4"/>
      <c r="M8" s="4"/>
    </row>
    <row r="9" spans="1:18" ht="69.75" customHeight="1" thickBot="1">
      <c r="A9">
        <v>1</v>
      </c>
      <c r="B9" s="66" t="s">
        <v>93</v>
      </c>
      <c r="C9" s="67"/>
      <c r="D9" s="67"/>
      <c r="E9" s="6" t="s">
        <v>140</v>
      </c>
      <c r="F9" s="34"/>
      <c r="G9" s="34"/>
      <c r="H9" s="34"/>
      <c r="I9" s="34"/>
      <c r="J9" s="6">
        <v>1</v>
      </c>
      <c r="K9" s="6">
        <v>0.25</v>
      </c>
      <c r="L9" s="6"/>
      <c r="M9" s="6"/>
      <c r="N9" s="1"/>
      <c r="O9" s="1"/>
      <c r="P9" s="1"/>
      <c r="Q9" s="1"/>
      <c r="R9" s="1"/>
    </row>
    <row r="10" spans="1:18" ht="35.25" customHeight="1" thickBot="1">
      <c r="A10">
        <v>2</v>
      </c>
      <c r="B10" s="66" t="s">
        <v>142</v>
      </c>
      <c r="C10" s="67"/>
      <c r="D10" s="67"/>
      <c r="E10" s="6" t="s">
        <v>141</v>
      </c>
      <c r="F10" s="34"/>
      <c r="G10" s="34"/>
      <c r="H10" s="34"/>
      <c r="I10" s="34"/>
      <c r="J10" s="6">
        <v>1</v>
      </c>
      <c r="K10" s="6">
        <v>0.25</v>
      </c>
      <c r="L10" s="6"/>
      <c r="M10" s="6"/>
      <c r="N10" s="1"/>
      <c r="O10" s="1"/>
      <c r="P10" s="1"/>
      <c r="Q10" s="1"/>
      <c r="R10" s="1"/>
    </row>
    <row r="11" spans="1:18" ht="68.25" customHeight="1" thickBot="1">
      <c r="A11">
        <v>3</v>
      </c>
      <c r="B11" s="66" t="s">
        <v>143</v>
      </c>
      <c r="C11" s="67"/>
      <c r="D11" s="67"/>
      <c r="E11" s="6" t="s">
        <v>18</v>
      </c>
      <c r="F11" s="34"/>
      <c r="G11" s="34"/>
      <c r="H11" s="34"/>
      <c r="I11" s="34"/>
      <c r="J11" s="6">
        <v>1</v>
      </c>
      <c r="K11" s="6">
        <v>0.25</v>
      </c>
      <c r="L11" s="6"/>
      <c r="M11" s="6"/>
      <c r="N11" s="1"/>
      <c r="O11" s="1"/>
      <c r="P11" s="1"/>
      <c r="Q11" s="1"/>
      <c r="R11" s="1"/>
    </row>
    <row r="12" spans="1:18" ht="60.75" customHeight="1">
      <c r="A12">
        <v>4</v>
      </c>
      <c r="B12" s="66" t="s">
        <v>144</v>
      </c>
      <c r="C12" s="67"/>
      <c r="D12" s="67"/>
      <c r="E12" s="6" t="s">
        <v>140</v>
      </c>
      <c r="F12" s="34"/>
      <c r="G12" s="34"/>
      <c r="H12" s="34"/>
      <c r="I12" s="34"/>
      <c r="J12" s="6">
        <v>1</v>
      </c>
      <c r="K12" s="6">
        <v>0.25</v>
      </c>
      <c r="L12" s="6"/>
      <c r="M12" s="6"/>
      <c r="N12" s="1"/>
      <c r="O12" s="1"/>
      <c r="P12" s="1"/>
      <c r="Q12" s="1"/>
      <c r="R12" s="1"/>
    </row>
    <row r="13" spans="1:18">
      <c r="B13" s="30"/>
      <c r="C13" s="30"/>
      <c r="D13" s="30"/>
      <c r="E13" s="30"/>
      <c r="F13" s="30"/>
      <c r="G13" s="30"/>
      <c r="H13" s="30"/>
      <c r="I13" s="30"/>
      <c r="J13" s="4"/>
      <c r="K13" s="4"/>
      <c r="L13" s="4"/>
      <c r="M13" s="4"/>
    </row>
    <row r="14" spans="1:18">
      <c r="B14" s="5" t="s">
        <v>29</v>
      </c>
      <c r="C14" s="5"/>
      <c r="D14" s="5"/>
      <c r="E14" s="5"/>
      <c r="F14" s="5"/>
      <c r="G14" s="5" t="s">
        <v>33</v>
      </c>
      <c r="H14" s="5">
        <f>J16*K16+J17*K17+J18*K18+J19*K19+J20*K20</f>
        <v>1</v>
      </c>
      <c r="I14" s="30"/>
      <c r="J14" s="4"/>
      <c r="K14" s="4"/>
      <c r="L14" s="4"/>
      <c r="M14" s="4"/>
    </row>
    <row r="15" spans="1:18" ht="15.75" thickBot="1">
      <c r="B15" s="30"/>
      <c r="C15" s="30"/>
      <c r="D15" s="30"/>
      <c r="E15" s="30"/>
      <c r="F15" s="30"/>
      <c r="G15" s="30"/>
      <c r="H15" s="30"/>
      <c r="I15" s="30"/>
      <c r="J15" s="4" t="s">
        <v>30</v>
      </c>
      <c r="K15" s="4" t="s">
        <v>31</v>
      </c>
      <c r="L15" s="4"/>
      <c r="M15" s="4"/>
    </row>
    <row r="16" spans="1:18" ht="56.25" customHeight="1">
      <c r="A16">
        <v>1</v>
      </c>
      <c r="B16" s="66" t="s">
        <v>145</v>
      </c>
      <c r="C16" s="67"/>
      <c r="D16" s="67"/>
      <c r="E16" s="6" t="s">
        <v>48</v>
      </c>
      <c r="F16" s="34"/>
      <c r="G16" s="34"/>
      <c r="H16" s="34"/>
      <c r="I16" s="34"/>
      <c r="J16" s="6">
        <v>1</v>
      </c>
      <c r="K16" s="6">
        <v>0.25</v>
      </c>
      <c r="L16" s="4"/>
      <c r="M16" s="4"/>
    </row>
    <row r="17" spans="1:13" ht="81" customHeight="1">
      <c r="A17">
        <v>2</v>
      </c>
      <c r="B17" s="61" t="s">
        <v>146</v>
      </c>
      <c r="C17" s="68"/>
      <c r="D17" s="68"/>
      <c r="E17" s="6" t="s">
        <v>126</v>
      </c>
      <c r="F17" s="34"/>
      <c r="G17" s="34"/>
      <c r="H17" s="34"/>
      <c r="I17" s="34"/>
      <c r="J17" s="6">
        <v>1</v>
      </c>
      <c r="K17" s="6">
        <v>0.25</v>
      </c>
      <c r="L17" s="4"/>
      <c r="M17" s="4"/>
    </row>
    <row r="18" spans="1:13" ht="64.5" customHeight="1">
      <c r="A18">
        <v>3</v>
      </c>
      <c r="B18" s="61" t="s">
        <v>147</v>
      </c>
      <c r="C18" s="62"/>
      <c r="D18" s="62"/>
      <c r="E18" s="6" t="s">
        <v>25</v>
      </c>
      <c r="F18" s="6"/>
      <c r="G18" s="34"/>
      <c r="H18" s="34"/>
      <c r="I18" s="34"/>
      <c r="J18" s="6">
        <v>1</v>
      </c>
      <c r="K18" s="6">
        <v>0.15</v>
      </c>
      <c r="L18" s="4"/>
      <c r="M18" s="4"/>
    </row>
    <row r="19" spans="1:13" ht="36.75" customHeight="1">
      <c r="A19">
        <v>4</v>
      </c>
      <c r="B19" s="61" t="s">
        <v>148</v>
      </c>
      <c r="C19" s="62"/>
      <c r="D19" s="62"/>
      <c r="E19" s="6" t="s">
        <v>25</v>
      </c>
      <c r="F19" s="6"/>
      <c r="G19" s="34"/>
      <c r="H19" s="34"/>
      <c r="I19" s="34"/>
      <c r="J19" s="6">
        <v>1</v>
      </c>
      <c r="K19" s="6">
        <v>0.1</v>
      </c>
      <c r="L19" s="4"/>
      <c r="M19" s="4"/>
    </row>
    <row r="20" spans="1:13" ht="46.5" customHeight="1">
      <c r="A20">
        <v>5</v>
      </c>
      <c r="B20" s="61" t="s">
        <v>149</v>
      </c>
      <c r="C20" s="62"/>
      <c r="D20" s="62"/>
      <c r="E20" s="6" t="s">
        <v>25</v>
      </c>
      <c r="F20" s="6"/>
      <c r="G20" s="34"/>
      <c r="H20" s="34"/>
      <c r="I20" s="34"/>
      <c r="J20" s="6">
        <v>1</v>
      </c>
      <c r="K20" s="6">
        <v>0.25</v>
      </c>
      <c r="L20" s="4"/>
      <c r="M20" s="4"/>
    </row>
    <row r="21" spans="1:13"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4"/>
      <c r="M21" s="4"/>
    </row>
    <row r="22" spans="1:13">
      <c r="B22" s="5" t="s">
        <v>35</v>
      </c>
      <c r="C22" s="5"/>
      <c r="D22" s="5"/>
      <c r="E22" s="5"/>
      <c r="F22" s="5"/>
      <c r="G22" s="5" t="s">
        <v>34</v>
      </c>
      <c r="H22" s="16">
        <f>(H25+H26+H27)/3/100</f>
        <v>1</v>
      </c>
      <c r="I22" s="30"/>
      <c r="J22" s="30"/>
      <c r="K22" s="30"/>
      <c r="L22" s="4"/>
      <c r="M22" s="4"/>
    </row>
    <row r="23" spans="1:13" ht="60">
      <c r="B23" s="69" t="s">
        <v>39</v>
      </c>
      <c r="C23" s="69"/>
      <c r="D23" s="69"/>
      <c r="E23" s="11" t="s">
        <v>36</v>
      </c>
      <c r="F23" s="11" t="s">
        <v>37</v>
      </c>
      <c r="G23" s="32"/>
      <c r="H23" s="32"/>
      <c r="I23" s="32"/>
      <c r="J23" s="32"/>
      <c r="K23" s="32"/>
      <c r="L23" s="13"/>
      <c r="M23" s="4"/>
    </row>
    <row r="24" spans="1:13">
      <c r="B24" s="4"/>
      <c r="C24" s="4"/>
      <c r="D24" s="4"/>
      <c r="E24" s="30"/>
      <c r="F24" s="30"/>
      <c r="G24" s="30"/>
      <c r="H24" s="30"/>
      <c r="I24" s="30"/>
      <c r="J24" s="30"/>
      <c r="K24" s="30"/>
      <c r="L24" s="4"/>
      <c r="M24" s="4"/>
    </row>
    <row r="25" spans="1:13" ht="61.5" customHeight="1">
      <c r="A25">
        <v>1</v>
      </c>
      <c r="B25" s="76" t="s">
        <v>91</v>
      </c>
      <c r="C25" s="76"/>
      <c r="D25" s="76"/>
      <c r="E25" s="4">
        <v>5</v>
      </c>
      <c r="F25" s="4">
        <v>5</v>
      </c>
      <c r="G25" s="4">
        <v>100</v>
      </c>
      <c r="H25" s="7">
        <f>G25/E25*F25</f>
        <v>100</v>
      </c>
      <c r="I25" s="30"/>
      <c r="J25" s="30"/>
      <c r="K25" s="30"/>
      <c r="L25" s="4"/>
      <c r="M25" s="4"/>
    </row>
    <row r="26" spans="1:13" ht="65.25" customHeight="1">
      <c r="A26">
        <v>2</v>
      </c>
      <c r="B26" s="76" t="s">
        <v>92</v>
      </c>
      <c r="C26" s="76"/>
      <c r="D26" s="76"/>
      <c r="E26" s="4">
        <v>21</v>
      </c>
      <c r="F26" s="4">
        <v>21</v>
      </c>
      <c r="G26" s="4">
        <v>100</v>
      </c>
      <c r="H26" s="7">
        <f>G26/E26*F26</f>
        <v>100</v>
      </c>
      <c r="I26" s="30"/>
      <c r="J26" s="30"/>
      <c r="K26" s="30"/>
      <c r="L26" s="4"/>
      <c r="M26" s="4"/>
    </row>
    <row r="27" spans="1:13" ht="65.25" customHeight="1">
      <c r="A27">
        <v>3</v>
      </c>
      <c r="B27" s="76" t="s">
        <v>150</v>
      </c>
      <c r="C27" s="76"/>
      <c r="D27" s="76"/>
      <c r="E27" s="4">
        <v>21</v>
      </c>
      <c r="F27" s="4">
        <v>21</v>
      </c>
      <c r="G27" s="4">
        <v>100</v>
      </c>
      <c r="H27" s="7">
        <f>G27/E27*F27</f>
        <v>100</v>
      </c>
      <c r="I27" s="30"/>
      <c r="J27" s="30"/>
      <c r="K27" s="30"/>
      <c r="L27" s="4"/>
      <c r="M27" s="4"/>
    </row>
    <row r="28" spans="1:13" ht="17.25" customHeight="1">
      <c r="B28" s="46"/>
      <c r="C28" s="46"/>
      <c r="D28" s="46"/>
      <c r="E28" s="30"/>
      <c r="F28" s="30"/>
      <c r="G28" s="30"/>
      <c r="H28" s="30"/>
      <c r="I28" s="30"/>
      <c r="J28" s="30"/>
      <c r="K28" s="30"/>
      <c r="L28" s="4"/>
      <c r="M28" s="4"/>
    </row>
    <row r="29" spans="1:13">
      <c r="B29" s="35"/>
      <c r="C29" s="35"/>
      <c r="D29" s="35"/>
      <c r="E29" s="35"/>
      <c r="F29" s="35"/>
      <c r="G29" s="35"/>
      <c r="H29" s="35"/>
      <c r="I29" s="35"/>
      <c r="J29" s="35"/>
      <c r="K29" s="37"/>
      <c r="L29" s="4"/>
      <c r="M29" s="4"/>
    </row>
    <row r="30" spans="1:13" ht="117.75" customHeight="1">
      <c r="B30" s="75" t="s">
        <v>196</v>
      </c>
      <c r="C30" s="81"/>
      <c r="D30" s="81"/>
      <c r="E30" s="81"/>
      <c r="F30" s="81"/>
      <c r="G30" s="81"/>
      <c r="H30" s="81"/>
      <c r="I30" s="81"/>
      <c r="J30" s="81"/>
      <c r="K30" s="81"/>
      <c r="L30" s="4"/>
      <c r="M30" s="4"/>
    </row>
    <row r="31" spans="1:13" ht="9.75" customHeight="1"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</row>
    <row r="32" spans="1:13" hidden="1"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</row>
    <row r="33" spans="2:13"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</row>
    <row r="34" spans="2:13">
      <c r="B34" s="4" t="s">
        <v>3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spans="2:13">
      <c r="B35" s="4" t="s">
        <v>27</v>
      </c>
      <c r="C35" s="4"/>
      <c r="D35" s="4"/>
      <c r="E35" s="4"/>
      <c r="F35" s="4"/>
      <c r="G35" s="4"/>
      <c r="H35" s="4"/>
      <c r="I35" s="4" t="s">
        <v>4</v>
      </c>
      <c r="J35" s="4"/>
      <c r="K35" s="4"/>
      <c r="L35" s="4"/>
      <c r="M35" s="4"/>
    </row>
  </sheetData>
  <mergeCells count="16">
    <mergeCell ref="B25:D25"/>
    <mergeCell ref="B26:D26"/>
    <mergeCell ref="B27:D27"/>
    <mergeCell ref="B30:K30"/>
    <mergeCell ref="B31:M32"/>
    <mergeCell ref="B23:D23"/>
    <mergeCell ref="B1:K2"/>
    <mergeCell ref="B9:D9"/>
    <mergeCell ref="B16:D16"/>
    <mergeCell ref="B17:D17"/>
    <mergeCell ref="B18:D18"/>
    <mergeCell ref="B10:D10"/>
    <mergeCell ref="B11:D11"/>
    <mergeCell ref="B12:D12"/>
    <mergeCell ref="B19:D19"/>
    <mergeCell ref="B20:D20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</vt:i4>
      </vt:variant>
    </vt:vector>
  </HeadingPairs>
  <TitlesOfParts>
    <vt:vector size="11" baseType="lpstr">
      <vt:lpstr>безопасность</vt:lpstr>
      <vt:lpstr>финансы</vt:lpstr>
      <vt:lpstr>культура</vt:lpstr>
      <vt:lpstr>образование</vt:lpstr>
      <vt:lpstr>социалка</vt:lpstr>
      <vt:lpstr>молодежь</vt:lpstr>
      <vt:lpstr>благоустройство</vt:lpstr>
      <vt:lpstr>экономика</vt:lpstr>
      <vt:lpstr>наркоманы</vt:lpstr>
      <vt:lpstr>заключение</vt:lpstr>
      <vt:lpstr>заключение!Заголовки_для_печати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2025-03-03T14:16:14Z</dcterms:modified>
</cp:coreProperties>
</file>